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Ады 2025 на 2026 год\Новое меню на 2026 год\"/>
    </mc:Choice>
  </mc:AlternateContent>
  <xr:revisionPtr revIDLastSave="0" documentId="13_ncr:1_{EE8E32AF-68B3-4558-B3AE-7FBE2CCD7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3" sheetId="5" r:id="rId1"/>
    <sheet name="3-7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3" i="5" l="1"/>
  <c r="G73" i="5"/>
  <c r="H73" i="5"/>
  <c r="E73" i="5"/>
  <c r="F74" i="3"/>
  <c r="G74" i="3"/>
  <c r="E74" i="3"/>
  <c r="H74" i="3"/>
  <c r="H47" i="3"/>
  <c r="G47" i="3"/>
  <c r="F47" i="3"/>
  <c r="E47" i="3"/>
  <c r="D47" i="3"/>
  <c r="H128" i="5"/>
  <c r="E142" i="5"/>
  <c r="F142" i="5"/>
  <c r="G142" i="5"/>
  <c r="H142" i="5"/>
  <c r="D142" i="5"/>
  <c r="E114" i="5"/>
  <c r="F114" i="5"/>
  <c r="G114" i="5"/>
  <c r="D116" i="5"/>
  <c r="H114" i="5"/>
  <c r="E60" i="5"/>
  <c r="F60" i="5"/>
  <c r="G60" i="5"/>
  <c r="H60" i="5"/>
  <c r="D60" i="5"/>
  <c r="E115" i="3"/>
  <c r="F115" i="3"/>
  <c r="G115" i="3"/>
  <c r="H115" i="3"/>
  <c r="H234" i="3"/>
  <c r="G234" i="3"/>
  <c r="F234" i="3"/>
  <c r="E234" i="3"/>
  <c r="D234" i="3"/>
  <c r="D115" i="3"/>
  <c r="D114" i="5" l="1"/>
  <c r="H70" i="5"/>
  <c r="G70" i="5"/>
  <c r="F70" i="5"/>
  <c r="E70" i="5"/>
  <c r="D70" i="5"/>
  <c r="E29" i="5"/>
  <c r="F29" i="5"/>
  <c r="G29" i="5"/>
  <c r="H29" i="5"/>
  <c r="D29" i="5"/>
  <c r="H20" i="5"/>
  <c r="G20" i="5"/>
  <c r="F20" i="5"/>
  <c r="E20" i="5"/>
  <c r="D20" i="5"/>
  <c r="H17" i="5"/>
  <c r="G17" i="5"/>
  <c r="F17" i="5"/>
  <c r="E17" i="5"/>
  <c r="D17" i="5"/>
  <c r="H17" i="3"/>
  <c r="E209" i="5"/>
  <c r="F209" i="5"/>
  <c r="G209" i="5"/>
  <c r="H209" i="5"/>
  <c r="D209" i="5"/>
  <c r="E222" i="5"/>
  <c r="F222" i="5"/>
  <c r="G222" i="5"/>
  <c r="H222" i="5"/>
  <c r="D222" i="5"/>
  <c r="E156" i="3"/>
  <c r="F156" i="3"/>
  <c r="G156" i="3"/>
  <c r="H156" i="3"/>
  <c r="D156" i="3"/>
  <c r="E155" i="5"/>
  <c r="F155" i="5"/>
  <c r="G155" i="5"/>
  <c r="H155" i="5"/>
  <c r="D155" i="5"/>
  <c r="E20" i="3"/>
  <c r="F20" i="3"/>
  <c r="G20" i="3"/>
  <c r="D20" i="3"/>
  <c r="H20" i="3"/>
  <c r="E129" i="3"/>
  <c r="F129" i="3"/>
  <c r="G129" i="3"/>
  <c r="H129" i="3"/>
  <c r="D129" i="3"/>
  <c r="H236" i="3"/>
  <c r="E262" i="3"/>
  <c r="F262" i="3"/>
  <c r="G262" i="3"/>
  <c r="D262" i="3"/>
  <c r="H262" i="3"/>
  <c r="D168" i="3"/>
  <c r="E168" i="3"/>
  <c r="F168" i="3"/>
  <c r="G168" i="3"/>
  <c r="H168" i="3"/>
  <c r="E206" i="3"/>
  <c r="D206" i="3"/>
  <c r="H180" i="3"/>
  <c r="G180" i="3"/>
  <c r="F180" i="3"/>
  <c r="E180" i="3"/>
  <c r="D180" i="3"/>
  <c r="H126" i="3" l="1"/>
  <c r="G126" i="3"/>
  <c r="F126" i="3"/>
  <c r="E126" i="3"/>
  <c r="D126" i="3"/>
  <c r="E182" i="3"/>
  <c r="F182" i="3"/>
  <c r="G182" i="3"/>
  <c r="H182" i="3"/>
  <c r="D182" i="3"/>
  <c r="E182" i="5"/>
  <c r="F182" i="5"/>
  <c r="G182" i="5"/>
  <c r="H182" i="5"/>
  <c r="D182" i="5"/>
  <c r="D271" i="3"/>
  <c r="E271" i="3"/>
  <c r="F271" i="3"/>
  <c r="G271" i="3"/>
  <c r="H271" i="3"/>
  <c r="D29" i="3"/>
  <c r="H276" i="5"/>
  <c r="G276" i="5"/>
  <c r="F276" i="5"/>
  <c r="E276" i="5"/>
  <c r="D276" i="5"/>
  <c r="H271" i="5"/>
  <c r="G271" i="5"/>
  <c r="F271" i="5"/>
  <c r="E271" i="5"/>
  <c r="D271" i="5"/>
  <c r="H262" i="5"/>
  <c r="G262" i="5"/>
  <c r="F262" i="5"/>
  <c r="E262" i="5"/>
  <c r="D262" i="5"/>
  <c r="H259" i="5"/>
  <c r="G259" i="5"/>
  <c r="F259" i="5"/>
  <c r="E259" i="5"/>
  <c r="D259" i="5"/>
  <c r="H249" i="5"/>
  <c r="G249" i="5"/>
  <c r="F249" i="5"/>
  <c r="E249" i="5"/>
  <c r="D249" i="5"/>
  <c r="H244" i="5"/>
  <c r="G244" i="5"/>
  <c r="F244" i="5"/>
  <c r="E244" i="5"/>
  <c r="D244" i="5"/>
  <c r="H236" i="5"/>
  <c r="G236" i="5"/>
  <c r="F236" i="5"/>
  <c r="E236" i="5"/>
  <c r="D236" i="5"/>
  <c r="H234" i="5"/>
  <c r="G234" i="5"/>
  <c r="F234" i="5"/>
  <c r="E234" i="5"/>
  <c r="D234" i="5"/>
  <c r="H217" i="5"/>
  <c r="G217" i="5"/>
  <c r="F217" i="5"/>
  <c r="E217" i="5"/>
  <c r="D217" i="5"/>
  <c r="H206" i="5"/>
  <c r="G206" i="5"/>
  <c r="G223" i="5" s="1"/>
  <c r="F206" i="5"/>
  <c r="E206" i="5"/>
  <c r="D206" i="5"/>
  <c r="H196" i="5"/>
  <c r="G196" i="5"/>
  <c r="F196" i="5"/>
  <c r="E196" i="5"/>
  <c r="D196" i="5"/>
  <c r="H189" i="5"/>
  <c r="G189" i="5"/>
  <c r="F189" i="5"/>
  <c r="E189" i="5"/>
  <c r="D189" i="5"/>
  <c r="H180" i="5"/>
  <c r="G180" i="5"/>
  <c r="F180" i="5"/>
  <c r="E180" i="5"/>
  <c r="D180" i="5"/>
  <c r="H167" i="5"/>
  <c r="H168" i="5" s="1"/>
  <c r="G167" i="5"/>
  <c r="G168" i="5" s="1"/>
  <c r="F167" i="5"/>
  <c r="F168" i="5" s="1"/>
  <c r="E167" i="5"/>
  <c r="E168" i="5" s="1"/>
  <c r="D167" i="5"/>
  <c r="D168" i="5" s="1"/>
  <c r="H163" i="5"/>
  <c r="G163" i="5"/>
  <c r="F163" i="5"/>
  <c r="E163" i="5"/>
  <c r="D163" i="5"/>
  <c r="H152" i="5"/>
  <c r="G152" i="5"/>
  <c r="F152" i="5"/>
  <c r="E152" i="5"/>
  <c r="D152" i="5"/>
  <c r="H137" i="5"/>
  <c r="G137" i="5"/>
  <c r="F137" i="5"/>
  <c r="E137" i="5"/>
  <c r="D137" i="5"/>
  <c r="G128" i="5"/>
  <c r="F128" i="5"/>
  <c r="E128" i="5"/>
  <c r="D128" i="5"/>
  <c r="H125" i="5"/>
  <c r="H143" i="5" s="1"/>
  <c r="G125" i="5"/>
  <c r="F125" i="5"/>
  <c r="E125" i="5"/>
  <c r="D125" i="5"/>
  <c r="H108" i="5"/>
  <c r="G108" i="5"/>
  <c r="F108" i="5"/>
  <c r="E108" i="5"/>
  <c r="D108" i="5"/>
  <c r="H98" i="5"/>
  <c r="G98" i="5"/>
  <c r="F98" i="5"/>
  <c r="E98" i="5"/>
  <c r="D98" i="5"/>
  <c r="H87" i="5"/>
  <c r="G87" i="5"/>
  <c r="F87" i="5"/>
  <c r="E87" i="5"/>
  <c r="D87" i="5"/>
  <c r="H81" i="5"/>
  <c r="G81" i="5"/>
  <c r="F81" i="5"/>
  <c r="E81" i="5"/>
  <c r="D81" i="5"/>
  <c r="D73" i="5"/>
  <c r="H55" i="5"/>
  <c r="G55" i="5"/>
  <c r="F55" i="5"/>
  <c r="E55" i="5"/>
  <c r="D55" i="5"/>
  <c r="H48" i="5"/>
  <c r="G48" i="5"/>
  <c r="F48" i="5"/>
  <c r="E48" i="5"/>
  <c r="D48" i="5"/>
  <c r="H46" i="5"/>
  <c r="G46" i="5"/>
  <c r="F46" i="5"/>
  <c r="E46" i="5"/>
  <c r="D46" i="5"/>
  <c r="H34" i="5"/>
  <c r="H35" i="5" s="1"/>
  <c r="G34" i="5"/>
  <c r="G35" i="5" s="1"/>
  <c r="F34" i="5"/>
  <c r="F35" i="5" s="1"/>
  <c r="E34" i="5"/>
  <c r="E35" i="5" s="1"/>
  <c r="D34" i="5"/>
  <c r="D35" i="5" s="1"/>
  <c r="D99" i="3"/>
  <c r="D109" i="3"/>
  <c r="E109" i="3"/>
  <c r="F109" i="3"/>
  <c r="G109" i="3"/>
  <c r="H109" i="3"/>
  <c r="D56" i="3"/>
  <c r="E56" i="3"/>
  <c r="F56" i="3"/>
  <c r="G56" i="3"/>
  <c r="H56" i="3"/>
  <c r="D249" i="3"/>
  <c r="E249" i="3"/>
  <c r="F249" i="3"/>
  <c r="G249" i="3"/>
  <c r="H249" i="3"/>
  <c r="D244" i="3"/>
  <c r="E244" i="3"/>
  <c r="F244" i="3"/>
  <c r="G244" i="3"/>
  <c r="H244" i="3"/>
  <c r="D217" i="3"/>
  <c r="E217" i="3"/>
  <c r="F217" i="3"/>
  <c r="G217" i="3"/>
  <c r="H217" i="3"/>
  <c r="D153" i="3"/>
  <c r="D35" i="3"/>
  <c r="E35" i="3"/>
  <c r="F35" i="3"/>
  <c r="G35" i="3"/>
  <c r="H35" i="3"/>
  <c r="F206" i="3"/>
  <c r="G206" i="3"/>
  <c r="H206" i="3"/>
  <c r="D189" i="3"/>
  <c r="E189" i="3"/>
  <c r="F189" i="3"/>
  <c r="G189" i="3"/>
  <c r="H189" i="3"/>
  <c r="E153" i="3"/>
  <c r="F153" i="3"/>
  <c r="G153" i="3"/>
  <c r="H153" i="3"/>
  <c r="E99" i="3"/>
  <c r="F99" i="3"/>
  <c r="G99" i="3"/>
  <c r="H99" i="3"/>
  <c r="D223" i="5" l="1"/>
  <c r="E169" i="5"/>
  <c r="H223" i="5"/>
  <c r="D115" i="5"/>
  <c r="D88" i="5"/>
  <c r="H88" i="5"/>
  <c r="H89" i="5" s="1"/>
  <c r="E223" i="5"/>
  <c r="F169" i="5"/>
  <c r="F223" i="5"/>
  <c r="G169" i="5"/>
  <c r="D169" i="5"/>
  <c r="H169" i="5"/>
  <c r="H170" i="5" s="1"/>
  <c r="E88" i="5"/>
  <c r="F88" i="5"/>
  <c r="G88" i="5"/>
  <c r="D61" i="5"/>
  <c r="G36" i="5"/>
  <c r="H61" i="5"/>
  <c r="G62" i="5" s="1"/>
  <c r="E250" i="5"/>
  <c r="D277" i="5"/>
  <c r="H277" i="5"/>
  <c r="H278" i="5" s="1"/>
  <c r="H250" i="5"/>
  <c r="H251" i="5" s="1"/>
  <c r="E143" i="5"/>
  <c r="H115" i="5"/>
  <c r="H116" i="5" s="1"/>
  <c r="E115" i="5"/>
  <c r="G143" i="5"/>
  <c r="F250" i="5"/>
  <c r="G250" i="5"/>
  <c r="D250" i="5"/>
  <c r="F197" i="5"/>
  <c r="D143" i="5"/>
  <c r="H144" i="5"/>
  <c r="F115" i="5"/>
  <c r="G115" i="5"/>
  <c r="E61" i="5"/>
  <c r="F61" i="5"/>
  <c r="E277" i="5"/>
  <c r="F277" i="5"/>
  <c r="G277" i="5"/>
  <c r="H224" i="5"/>
  <c r="H197" i="5"/>
  <c r="H198" i="5" s="1"/>
  <c r="G197" i="5"/>
  <c r="D197" i="5"/>
  <c r="E197" i="5"/>
  <c r="F143" i="5"/>
  <c r="G61" i="5"/>
  <c r="D259" i="3"/>
  <c r="E259" i="3"/>
  <c r="F259" i="3"/>
  <c r="G259" i="3"/>
  <c r="H259" i="3"/>
  <c r="D71" i="3"/>
  <c r="E279" i="5" l="1"/>
  <c r="D276" i="3"/>
  <c r="E276" i="3"/>
  <c r="F276" i="3"/>
  <c r="G276" i="3"/>
  <c r="H276" i="3"/>
  <c r="H277" i="3" s="1"/>
  <c r="D236" i="3"/>
  <c r="E236" i="3"/>
  <c r="F236" i="3"/>
  <c r="G236" i="3"/>
  <c r="H250" i="3"/>
  <c r="D209" i="3"/>
  <c r="E209" i="3"/>
  <c r="F209" i="3"/>
  <c r="G209" i="3"/>
  <c r="H209" i="3"/>
  <c r="H223" i="3" s="1"/>
  <c r="D222" i="3"/>
  <c r="E222" i="3"/>
  <c r="F222" i="3"/>
  <c r="G222" i="3"/>
  <c r="H222" i="3"/>
  <c r="D196" i="3"/>
  <c r="E196" i="3"/>
  <c r="F196" i="3"/>
  <c r="G196" i="3"/>
  <c r="H196" i="3"/>
  <c r="D164" i="3"/>
  <c r="D169" i="3" s="1"/>
  <c r="E164" i="3"/>
  <c r="E169" i="3" s="1"/>
  <c r="F164" i="3"/>
  <c r="F169" i="3" s="1"/>
  <c r="G164" i="3"/>
  <c r="G169" i="3" s="1"/>
  <c r="H164" i="3"/>
  <c r="D143" i="3"/>
  <c r="E143" i="3"/>
  <c r="F143" i="3"/>
  <c r="G143" i="3"/>
  <c r="H143" i="3"/>
  <c r="F138" i="3"/>
  <c r="D138" i="3"/>
  <c r="E138" i="3"/>
  <c r="G138" i="3"/>
  <c r="H138" i="3"/>
  <c r="H116" i="3"/>
  <c r="H117" i="3" s="1"/>
  <c r="D88" i="3"/>
  <c r="E88" i="3"/>
  <c r="F88" i="3"/>
  <c r="G88" i="3"/>
  <c r="H88" i="3"/>
  <c r="D82" i="3"/>
  <c r="E82" i="3"/>
  <c r="F82" i="3"/>
  <c r="G82" i="3"/>
  <c r="H82" i="3"/>
  <c r="D74" i="3"/>
  <c r="E71" i="3"/>
  <c r="F71" i="3"/>
  <c r="G71" i="3"/>
  <c r="H71" i="3"/>
  <c r="G61" i="3"/>
  <c r="F61" i="3"/>
  <c r="D61" i="3"/>
  <c r="E61" i="3"/>
  <c r="H61" i="3"/>
  <c r="D49" i="3"/>
  <c r="E49" i="3"/>
  <c r="F49" i="3"/>
  <c r="G49" i="3"/>
  <c r="H49" i="3"/>
  <c r="D17" i="3"/>
  <c r="E29" i="3"/>
  <c r="F29" i="3"/>
  <c r="G29" i="3"/>
  <c r="H29" i="3"/>
  <c r="H36" i="3" s="1"/>
  <c r="G17" i="3"/>
  <c r="F17" i="3"/>
  <c r="E17" i="3"/>
  <c r="D223" i="3" l="1"/>
  <c r="H144" i="3"/>
  <c r="H145" i="3" s="1"/>
  <c r="F223" i="3"/>
  <c r="G223" i="3"/>
  <c r="E223" i="3"/>
  <c r="H169" i="3"/>
  <c r="H170" i="3" s="1"/>
  <c r="F36" i="3"/>
  <c r="E36" i="3"/>
  <c r="G37" i="3"/>
  <c r="G36" i="3"/>
  <c r="H278" i="3"/>
  <c r="H224" i="3"/>
  <c r="F277" i="3"/>
  <c r="E277" i="3"/>
  <c r="D277" i="3"/>
  <c r="G277" i="3"/>
  <c r="H197" i="3"/>
  <c r="H198" i="3" s="1"/>
  <c r="D197" i="3"/>
  <c r="E197" i="3"/>
  <c r="G197" i="3"/>
  <c r="F197" i="3"/>
  <c r="E250" i="3"/>
  <c r="F250" i="3"/>
  <c r="G250" i="3"/>
  <c r="H251" i="3"/>
  <c r="D250" i="3"/>
  <c r="F144" i="3"/>
  <c r="F89" i="3"/>
  <c r="G89" i="3"/>
  <c r="D144" i="3"/>
  <c r="E144" i="3"/>
  <c r="G144" i="3"/>
  <c r="F116" i="3"/>
  <c r="H89" i="3"/>
  <c r="H90" i="3" s="1"/>
  <c r="D89" i="3"/>
  <c r="E89" i="3"/>
  <c r="E116" i="3"/>
  <c r="G116" i="3"/>
  <c r="D116" i="3"/>
  <c r="D62" i="3"/>
  <c r="F62" i="3"/>
  <c r="H62" i="3"/>
  <c r="G63" i="3" s="1"/>
  <c r="E62" i="3"/>
  <c r="G62" i="3"/>
  <c r="D36" i="3"/>
  <c r="E279" i="3" l="1"/>
</calcChain>
</file>

<file path=xl/sharedStrings.xml><?xml version="1.0" encoding="utf-8"?>
<sst xmlns="http://schemas.openxmlformats.org/spreadsheetml/2006/main" count="1058" uniqueCount="247">
  <si>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</si>
  <si>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</si>
  <si>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</si>
  <si>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</si>
  <si>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</si>
  <si>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</si>
  <si>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</si>
  <si>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</si>
  <si>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</si>
  <si>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завтрак:</t>
  </si>
  <si>
    <t>Чай с сахаром</t>
  </si>
  <si>
    <t>392/м</t>
  </si>
  <si>
    <t>м</t>
  </si>
  <si>
    <t>итого за прием</t>
  </si>
  <si>
    <t>второй завтрак</t>
  </si>
  <si>
    <t>399/м</t>
  </si>
  <si>
    <t>обед</t>
  </si>
  <si>
    <t xml:space="preserve">Макаронные изделия отварные </t>
  </si>
  <si>
    <t>317м</t>
  </si>
  <si>
    <t>Компот из сушеных фруктов</t>
  </si>
  <si>
    <t>уплотненный полдник</t>
  </si>
  <si>
    <t>итого за день</t>
  </si>
  <si>
    <t>день 2</t>
  </si>
  <si>
    <t>Кофейный напиток на молоке</t>
  </si>
  <si>
    <t>395/м</t>
  </si>
  <si>
    <t>Сыр порциями</t>
  </si>
  <si>
    <t>277/м</t>
  </si>
  <si>
    <t>376/м</t>
  </si>
  <si>
    <t>Ватрушка с повидлом</t>
  </si>
  <si>
    <t>458/м</t>
  </si>
  <si>
    <t xml:space="preserve"> </t>
  </si>
  <si>
    <t>День 3</t>
  </si>
  <si>
    <t>Какао с молоком</t>
  </si>
  <si>
    <t>397/м</t>
  </si>
  <si>
    <t xml:space="preserve">Салат из свеклы </t>
  </si>
  <si>
    <t>33/м</t>
  </si>
  <si>
    <t>Плов из птицы (курицы)</t>
  </si>
  <si>
    <t>Фрукт</t>
  </si>
  <si>
    <t>368/м</t>
  </si>
  <si>
    <t>день 4</t>
  </si>
  <si>
    <t>Картофельное пюре</t>
  </si>
  <si>
    <t>Напиток из яблок</t>
  </si>
  <si>
    <t>266/п14</t>
  </si>
  <si>
    <t>День 5</t>
  </si>
  <si>
    <t xml:space="preserve">Суп картофельный с крупой </t>
  </si>
  <si>
    <t>Вак-беляш</t>
  </si>
  <si>
    <t>42п/11</t>
  </si>
  <si>
    <t>176/м</t>
  </si>
  <si>
    <t>160/п14</t>
  </si>
  <si>
    <t>День 7</t>
  </si>
  <si>
    <t>187/п14</t>
  </si>
  <si>
    <t>День 8</t>
  </si>
  <si>
    <t>48/п14</t>
  </si>
  <si>
    <t>Суп овощной</t>
  </si>
  <si>
    <t>65/п11</t>
  </si>
  <si>
    <t>Фрукты (яблоки)</t>
  </si>
  <si>
    <t>День 9</t>
  </si>
  <si>
    <t>День 10</t>
  </si>
  <si>
    <t>от 3 лет до 7 лет (сад)</t>
  </si>
  <si>
    <t>Хлеб пшеничный витамини. (йодир.)</t>
  </si>
  <si>
    <t>Хлеб пшенично-ржаной</t>
  </si>
  <si>
    <t xml:space="preserve">% выполнения энергетической ценности от суточной нормы  </t>
  </si>
  <si>
    <t>Гуляш из отварной говядины (30/30)</t>
  </si>
  <si>
    <t>20/м</t>
  </si>
  <si>
    <t>Неделя 1 День 1</t>
  </si>
  <si>
    <t>итого за завтрак</t>
  </si>
  <si>
    <t>итого за второй завтрак</t>
  </si>
  <si>
    <t>итого за обед</t>
  </si>
  <si>
    <t>301/п</t>
  </si>
  <si>
    <t>Кисель из концентрата плодово-ягодный</t>
  </si>
  <si>
    <t>303/п</t>
  </si>
  <si>
    <t xml:space="preserve">итого за завтрак </t>
  </si>
  <si>
    <t xml:space="preserve">итого за второй  завтрак </t>
  </si>
  <si>
    <t>321/м</t>
  </si>
  <si>
    <t>80/м</t>
  </si>
  <si>
    <t>Неделя вторая День 6</t>
  </si>
  <si>
    <t>итого за второй  завтрак</t>
  </si>
  <si>
    <t>Ватрушка с творогом</t>
  </si>
  <si>
    <t>60/п14</t>
  </si>
  <si>
    <t>74/м</t>
  </si>
  <si>
    <t>Ттк Уфа  2017</t>
  </si>
  <si>
    <t>Макароны запеченные с сыром</t>
  </si>
  <si>
    <t>207/м</t>
  </si>
  <si>
    <t>Тефтели рыбные тушеные 50/20</t>
  </si>
  <si>
    <t xml:space="preserve">% выполнения энергетической ценности </t>
  </si>
  <si>
    <t>суп картофельный с бобовыми и гренками 180/15</t>
  </si>
  <si>
    <t>ё</t>
  </si>
  <si>
    <t>Салат "Здоровье"</t>
  </si>
  <si>
    <t>11/п11</t>
  </si>
  <si>
    <t>25/м</t>
  </si>
  <si>
    <t>Салат из картофеля с зеленым горошком</t>
  </si>
  <si>
    <t xml:space="preserve">% всего за 10 дней среднее выполнение энергетической ценности </t>
  </si>
  <si>
    <t>Икра морковная</t>
  </si>
  <si>
    <t>54/м</t>
  </si>
  <si>
    <t>итого за уплотненный полдник</t>
  </si>
  <si>
    <t>итого за уплотненный  полдник</t>
  </si>
  <si>
    <t xml:space="preserve">итого за второй завтрак </t>
  </si>
  <si>
    <t xml:space="preserve">итого за обед </t>
  </si>
  <si>
    <t xml:space="preserve">итого уплотненный полдник </t>
  </si>
  <si>
    <t>53/п 2014</t>
  </si>
  <si>
    <t>ттк</t>
  </si>
  <si>
    <t>7/м</t>
  </si>
  <si>
    <t>41/м</t>
  </si>
  <si>
    <t>суп картофельный с бобовыми и гренками 150/10</t>
  </si>
  <si>
    <t>Борщ с капустой и картофелем (150/5сметана прокипяч)</t>
  </si>
  <si>
    <t>63/п2014</t>
  </si>
  <si>
    <t xml:space="preserve">Суп - лапша домашняя </t>
  </si>
  <si>
    <t>130/п 2014</t>
  </si>
  <si>
    <t>278/п2014</t>
  </si>
  <si>
    <t>от 1  до 3 лет (ясли)</t>
  </si>
  <si>
    <t>табл 2/168/м</t>
  </si>
  <si>
    <t>262/п2014</t>
  </si>
  <si>
    <t>209/п 2014</t>
  </si>
  <si>
    <t>93/м</t>
  </si>
  <si>
    <t>Суп молочный с мак.изд (вермишель)</t>
  </si>
  <si>
    <t>Суп молочный с мак.изд. (вермишель)</t>
  </si>
  <si>
    <t>Рассольник на мясном бульоне (мелкошинкованный (147/3сметана)</t>
  </si>
  <si>
    <t>160/п2014</t>
  </si>
  <si>
    <t>176/п2014</t>
  </si>
  <si>
    <t>176/п14</t>
  </si>
  <si>
    <t>183/п2014</t>
  </si>
  <si>
    <t>237/351м</t>
  </si>
  <si>
    <t>50/п2014</t>
  </si>
  <si>
    <t>Щи из свежей капусты с картофелем (150/5 смет прокипяч)</t>
  </si>
  <si>
    <t>80/п2014</t>
  </si>
  <si>
    <t>164/п2014</t>
  </si>
  <si>
    <t>Каша гречневая рассыпчатая (110/3 масло сл)</t>
  </si>
  <si>
    <t>Икра свекольная</t>
  </si>
  <si>
    <t>45/п2014</t>
  </si>
  <si>
    <t>186/п2014</t>
  </si>
  <si>
    <t>Каша рисовая молочная жидкая (130/3масло сл)</t>
  </si>
  <si>
    <t>268/п2014</t>
  </si>
  <si>
    <t>Чай с лимоном и сахаром</t>
  </si>
  <si>
    <t>Борщ с капустой и картофелем (180/6сметана пррокипяч)</t>
  </si>
  <si>
    <t>Пюре гороховое (110/3 масло сл)</t>
  </si>
  <si>
    <t>каша "Артек"   молочная вязкая (130/3)</t>
  </si>
  <si>
    <t>Чай  сахаром</t>
  </si>
  <si>
    <t>99/п2014</t>
  </si>
  <si>
    <t>175/п2014</t>
  </si>
  <si>
    <t>Гуляш из отварной говядины (35/35)</t>
  </si>
  <si>
    <t>Каша пшенная молочная  жидкая (156/4масло сл)</t>
  </si>
  <si>
    <t xml:space="preserve">Каша пшенная молочная  жидкая </t>
  </si>
  <si>
    <t xml:space="preserve">Омлет натуральный </t>
  </si>
  <si>
    <t>Рассольник на мясном бульоне (мелкошинкованный) со сметаной кипяч.</t>
  </si>
  <si>
    <t xml:space="preserve">Пюре гороховое </t>
  </si>
  <si>
    <t xml:space="preserve">каша "Артек"   молочная вязкая </t>
  </si>
  <si>
    <t>Щи из свежей капусты с картофелем со сметаной  прокипяч</t>
  </si>
  <si>
    <t>Каша гречневая рассыпчатая с маслом слив.</t>
  </si>
  <si>
    <t xml:space="preserve">Рагу овощное с мясом птицы (куры, индейка) </t>
  </si>
  <si>
    <t>каша "Артек"   молочная вязкая с маслом слив.</t>
  </si>
  <si>
    <t>Каша  ячневая молочная с маслом слив.</t>
  </si>
  <si>
    <t>Каша рисовая молочная жидкая с  маслом сл</t>
  </si>
  <si>
    <t>Тефтели из говядины с томатным соусом (50/20соус)</t>
  </si>
  <si>
    <t>Котлеты или биточки рыбные с соусом томатным 50/20</t>
  </si>
  <si>
    <t>"Согласовано"</t>
  </si>
  <si>
    <t xml:space="preserve">Заведующий </t>
  </si>
  <si>
    <t>м.п.</t>
  </si>
  <si>
    <t>_________________________</t>
  </si>
  <si>
    <t>Салат из картофеля с солеными огурцами</t>
  </si>
  <si>
    <t>246 пермь2008</t>
  </si>
  <si>
    <t>(весенне-летний )</t>
  </si>
  <si>
    <t xml:space="preserve">Приложение № 9 к Описанию закупки </t>
  </si>
  <si>
    <t>Приложение № 9 к Описанию закупки</t>
  </si>
  <si>
    <t>Пирожки печеные с картофелем или кыстыбый с картофелем</t>
  </si>
  <si>
    <t>Бутерброд с маслом 30/5</t>
  </si>
  <si>
    <t>1/м</t>
  </si>
  <si>
    <t xml:space="preserve">Чай с сахаром </t>
  </si>
  <si>
    <t>66/п</t>
  </si>
  <si>
    <t xml:space="preserve">соус томатный </t>
  </si>
  <si>
    <t>149/п</t>
  </si>
  <si>
    <t>Каша овсяная молочная жидкая 155/5/5</t>
  </si>
  <si>
    <t>185/м</t>
  </si>
  <si>
    <t>батон "нарезной" с сгр</t>
  </si>
  <si>
    <t xml:space="preserve">       </t>
  </si>
  <si>
    <t>Каша манная молочная жидкая 150/5/5</t>
  </si>
  <si>
    <t>Пудинг из творога с рисом 50/15 с соусом молочным сладким (или со сгущенкой)</t>
  </si>
  <si>
    <t>Каша пшеничная молочная жидкая 100/5/5</t>
  </si>
  <si>
    <t>Каша  молочная "Дружба"160/5</t>
  </si>
  <si>
    <t>124/п</t>
  </si>
  <si>
    <t>Тефтели из говядины с рисом 50/12,5</t>
  </si>
  <si>
    <t>72/п</t>
  </si>
  <si>
    <t xml:space="preserve">При разработке примерного меню были использованы: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2. Сборниктехнологических нормативовПартнер г. Уфа 2014г.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 </t>
  </si>
  <si>
    <t>При разработке примерного меню были использованы: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2. Сборниктехнологических нормативовПартнер г. Уфа. 2014 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</t>
  </si>
  <si>
    <t>Котлеты или биточки рыбные с соусом томтаным 50/20</t>
  </si>
  <si>
    <t>Пудинг из творога с рисом 60/18 с соусом молочным сладким (или со сгущенкой)</t>
  </si>
  <si>
    <t>Каша пшеничная молочная жидкая 120/5/5</t>
  </si>
  <si>
    <t>Суп овощной со сметаной прокипяч.</t>
  </si>
  <si>
    <t>Тефтели из говядины с томатным соусом 50/20</t>
  </si>
  <si>
    <t>Кофейный напиток с молоком</t>
  </si>
  <si>
    <t>Тефтели из говядины с рисом75/20</t>
  </si>
  <si>
    <t xml:space="preserve">72/п </t>
  </si>
  <si>
    <t>Щи из свежей капусты с картофелем со сметаной прокипяч 195/5</t>
  </si>
  <si>
    <t>Свекольник  со сметаной прокипяч. 195/5</t>
  </si>
  <si>
    <t>"Утверждаю"</t>
  </si>
  <si>
    <t>_____________</t>
  </si>
  <si>
    <t>Примерное десятидневное меню на 2026год</t>
  </si>
  <si>
    <t>Каша гречневая вязкая с  маслом сливочным и сахаром 150/5/5</t>
  </si>
  <si>
    <t>Суп молочный с крупой гречневой</t>
  </si>
  <si>
    <t>94 м</t>
  </si>
  <si>
    <t>Чай с лимоном и сахаром 180/10/7</t>
  </si>
  <si>
    <t>454/м2004</t>
  </si>
  <si>
    <t>Тефтели рыбные тушеные с соусом 60/25</t>
  </si>
  <si>
    <t>58/п2010</t>
  </si>
  <si>
    <t xml:space="preserve">291 м </t>
  </si>
  <si>
    <t xml:space="preserve">Суп молочный с крупой гречневой </t>
  </si>
  <si>
    <t>Пирожки печены с картофелем или кыстыбый с картофелем</t>
  </si>
  <si>
    <t xml:space="preserve">Чай с сахаром полусладкий </t>
  </si>
  <si>
    <t>Свекольник  со сметаной прокипяч</t>
  </si>
  <si>
    <t>291 м</t>
  </si>
  <si>
    <t>Котлеты, биточки, шницели рубленные (из говядины)</t>
  </si>
  <si>
    <t>Котлеты, биточки, шницели (из гвядины)</t>
  </si>
  <si>
    <t>Котлеты из птицы</t>
  </si>
  <si>
    <t>305 м</t>
  </si>
  <si>
    <t>соус томатный</t>
  </si>
  <si>
    <t xml:space="preserve">348 м </t>
  </si>
  <si>
    <t>Запеканка картофельная с мясом (говядина) (с маслом)</t>
  </si>
  <si>
    <t>67 м</t>
  </si>
  <si>
    <t>Каша  молочная "Дружба"175/5</t>
  </si>
  <si>
    <t>185  м</t>
  </si>
  <si>
    <t>Каша пшенная молочная  жидкая (150/5масло сл)</t>
  </si>
  <si>
    <t xml:space="preserve">185 м </t>
  </si>
  <si>
    <t>Каша молочная манная вязкая с маслом 190/5/5</t>
  </si>
  <si>
    <t>168 м</t>
  </si>
  <si>
    <t>Каша овсяная молочная жидкая 190/5/5</t>
  </si>
  <si>
    <t>Каша гречневая вязкая с  маслом сливочным и сахаром 190/5/5</t>
  </si>
  <si>
    <t>Каша манная молочная жидкая 150/5</t>
  </si>
  <si>
    <t>181/ 2010</t>
  </si>
  <si>
    <t>Примерное десятидневное меню на 2026од</t>
  </si>
  <si>
    <t>Кондитерское изделие</t>
  </si>
  <si>
    <t>Кефир  (100/3сахар)</t>
  </si>
  <si>
    <t>Кефир  (100/5сахар)</t>
  </si>
  <si>
    <t>Смесь сухая  с витаминами для НАПИТКА «Витошка ЛАЙТ» (с пониженным содержанием сахара) со вкусом шиповника-граната (или эквивалент)</t>
  </si>
  <si>
    <t>Каша вязкая  (рисовая) (130/4 масло сл)</t>
  </si>
  <si>
    <t>Каша вязкая  (рисовая) с маслом сл 150/5</t>
  </si>
  <si>
    <t>Овощи натуральные (свежий огурец)или /(помидор)</t>
  </si>
  <si>
    <t>Овощи натуральные (свежий огурец) или (помидор)</t>
  </si>
  <si>
    <t>Какао-напиток с витаминами «Витошка» или эквивалент</t>
  </si>
  <si>
    <t xml:space="preserve">Кондитерское изделие </t>
  </si>
  <si>
    <t>Овощи натуральные (свежий огурец) или (помидор )</t>
  </si>
  <si>
    <t xml:space="preserve">Молоко кипяченое </t>
  </si>
  <si>
    <t>400/м</t>
  </si>
  <si>
    <t>Салат из белокочанной капусты свежего урожая 2026 года</t>
  </si>
  <si>
    <t>Салат из белокочанной капусты свежего урожая 2026года</t>
  </si>
  <si>
    <t>Овощи натуральные (помидор свежий)или /огурец</t>
  </si>
  <si>
    <t xml:space="preserve">Сок фруктовый (виноградный)или эквивалент </t>
  </si>
  <si>
    <t>Кодитерское изделие</t>
  </si>
  <si>
    <t xml:space="preserve">401 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</si>
</sst>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C0504D"/>
      <name val="Times New Roman"/>
      <family val="1"/>
      <charset val="204"/>
    </font>
    <font>
      <sz val="14"/>
      <color rgb="FFC0504D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13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4" fillId="0" borderId="9" xfId="0" applyFont="1" applyBorder="1"/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2" fontId="2" fillId="0" borderId="0" xfId="0" applyNumberFormat="1" applyFont="1"/>
    <xf numFmtId="0" fontId="1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8" fillId="0" borderId="0" xfId="0" applyFont="1"/>
    <xf numFmtId="0" fontId="11" fillId="0" borderId="9" xfId="1" applyFont="1" applyBorder="1" applyAlignment="1">
      <alignment horizontal="right"/>
    </xf>
    <xf numFmtId="0" fontId="10" fillId="0" borderId="9" xfId="1" applyFont="1" applyBorder="1" applyAlignment="1">
      <alignment horizontal="right"/>
    </xf>
    <xf numFmtId="0" fontId="12" fillId="0" borderId="9" xfId="1" applyFont="1" applyBorder="1" applyAlignment="1">
      <alignment horizontal="right"/>
    </xf>
    <xf numFmtId="0" fontId="2" fillId="0" borderId="9" xfId="1" applyFont="1" applyBorder="1" applyAlignment="1">
      <alignment horizontal="left" wrapText="1"/>
    </xf>
    <xf numFmtId="0" fontId="8" fillId="0" borderId="9" xfId="1" applyFont="1" applyBorder="1" applyAlignment="1">
      <alignment horizontal="right"/>
    </xf>
    <xf numFmtId="0" fontId="1" fillId="0" borderId="0" xfId="0" applyFont="1"/>
    <xf numFmtId="0" fontId="2" fillId="0" borderId="9" xfId="0" applyFont="1" applyBorder="1" applyAlignment="1">
      <alignment wrapText="1"/>
    </xf>
    <xf numFmtId="0" fontId="2" fillId="0" borderId="9" xfId="1" applyFont="1" applyBorder="1" applyAlignment="1">
      <alignment horizontal="right"/>
    </xf>
    <xf numFmtId="0" fontId="13" fillId="0" borderId="9" xfId="1" applyFont="1" applyBorder="1" applyAlignment="1">
      <alignment horizontal="right"/>
    </xf>
    <xf numFmtId="0" fontId="8" fillId="0" borderId="9" xfId="1" applyFont="1" applyBorder="1" applyAlignment="1">
      <alignment wrapText="1"/>
    </xf>
    <xf numFmtId="0" fontId="4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1" fontId="2" fillId="0" borderId="0" xfId="0" applyNumberFormat="1" applyFont="1"/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/>
    </xf>
    <xf numFmtId="0" fontId="2" fillId="3" borderId="0" xfId="0" applyFont="1" applyFill="1"/>
    <xf numFmtId="0" fontId="8" fillId="0" borderId="9" xfId="0" applyFont="1" applyBorder="1" applyAlignment="1">
      <alignment horizontal="right" vertical="center"/>
    </xf>
    <xf numFmtId="0" fontId="8" fillId="3" borderId="9" xfId="1" applyFont="1" applyFill="1" applyBorder="1" applyAlignment="1">
      <alignment horizontal="left" wrapText="1"/>
    </xf>
    <xf numFmtId="0" fontId="14" fillId="0" borderId="9" xfId="1" applyFont="1" applyBorder="1" applyAlignment="1">
      <alignment horizontal="right"/>
    </xf>
    <xf numFmtId="0" fontId="1" fillId="0" borderId="9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16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1" applyFont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wrapText="1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2" fillId="0" borderId="9" xfId="0" applyFont="1" applyBorder="1"/>
    <xf numFmtId="2" fontId="2" fillId="0" borderId="9" xfId="0" applyNumberFormat="1" applyFont="1" applyBorder="1"/>
    <xf numFmtId="0" fontId="4" fillId="3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/>
    </xf>
    <xf numFmtId="0" fontId="17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1" fontId="2" fillId="0" borderId="9" xfId="0" applyNumberFormat="1" applyFont="1" applyBorder="1"/>
    <xf numFmtId="0" fontId="1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right" vertical="center" wrapText="1"/>
    </xf>
    <xf numFmtId="0" fontId="16" fillId="3" borderId="9" xfId="0" applyFont="1" applyFill="1" applyBorder="1" applyAlignment="1">
      <alignment horizontal="right" vertical="center"/>
    </xf>
    <xf numFmtId="0" fontId="15" fillId="3" borderId="9" xfId="0" applyFont="1" applyFill="1" applyBorder="1" applyAlignment="1">
      <alignment horizontal="right" vertical="center"/>
    </xf>
    <xf numFmtId="0" fontId="17" fillId="3" borderId="9" xfId="1" applyFont="1" applyFill="1" applyBorder="1" applyAlignment="1">
      <alignment horizontal="right"/>
    </xf>
    <xf numFmtId="0" fontId="17" fillId="3" borderId="9" xfId="1" applyFont="1" applyFill="1" applyBorder="1" applyAlignment="1">
      <alignment horizontal="right" wrapText="1"/>
    </xf>
    <xf numFmtId="0" fontId="1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2" fillId="0" borderId="11" xfId="1" applyFont="1" applyBorder="1" applyAlignment="1">
      <alignment horizontal="right"/>
    </xf>
    <xf numFmtId="0" fontId="8" fillId="0" borderId="11" xfId="1" applyFont="1" applyBorder="1" applyAlignment="1">
      <alignment horizontal="right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19" fillId="0" borderId="9" xfId="1" applyFont="1" applyBorder="1" applyAlignment="1">
      <alignment horizontal="right"/>
    </xf>
    <xf numFmtId="0" fontId="8" fillId="0" borderId="9" xfId="1" applyFont="1" applyBorder="1" applyAlignment="1">
      <alignment horizontal="left" wrapText="1"/>
    </xf>
    <xf numFmtId="1" fontId="20" fillId="0" borderId="12" xfId="0" applyNumberFormat="1" applyFont="1" applyBorder="1" applyAlignment="1">
      <alignment horizontal="right" vertical="top"/>
    </xf>
    <xf numFmtId="2" fontId="20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1"/>
  <sheetViews>
    <sheetView tabSelected="1" topLeftCell="A265" zoomScale="66" zoomScaleNormal="66" workbookViewId="0">
      <selection activeCell="O50" sqref="O50"/>
    </sheetView>
  </sheetViews>
  <sheetFormatPr defaultRowHeight="18.75" x14ac:dyDescent="0.3"/>
  <cols>
    <col min="1" max="1" width="9.140625" style="1"/>
    <col min="2" max="2" width="13.28515625" style="5" customWidth="1"/>
    <col min="3" max="3" width="26.140625" style="5" customWidth="1"/>
    <col min="4" max="4" width="13.42578125" style="5" customWidth="1"/>
    <col min="5" max="5" width="11.85546875" style="1" customWidth="1"/>
    <col min="6" max="6" width="10" style="1" customWidth="1"/>
    <col min="7" max="7" width="10.28515625" style="1" customWidth="1"/>
    <col min="8" max="8" width="12.28515625" style="1" customWidth="1"/>
    <col min="9" max="9" width="19.7109375" style="1" customWidth="1"/>
    <col min="10" max="16384" width="9.140625" style="1"/>
  </cols>
  <sheetData>
    <row r="1" spans="2:9" ht="37.5" x14ac:dyDescent="0.3">
      <c r="B1" s="5" t="s">
        <v>193</v>
      </c>
      <c r="F1" s="1" t="s">
        <v>154</v>
      </c>
    </row>
    <row r="2" spans="2:9" ht="37.5" x14ac:dyDescent="0.3">
      <c r="B2" s="5" t="s">
        <v>194</v>
      </c>
      <c r="F2" s="1" t="s">
        <v>155</v>
      </c>
    </row>
    <row r="3" spans="2:9" x14ac:dyDescent="0.3">
      <c r="B3" s="5" t="s">
        <v>156</v>
      </c>
      <c r="F3" s="1" t="s">
        <v>157</v>
      </c>
    </row>
    <row r="4" spans="2:9" x14ac:dyDescent="0.3">
      <c r="F4" s="1" t="s">
        <v>156</v>
      </c>
    </row>
    <row r="7" spans="2:9" x14ac:dyDescent="0.3">
      <c r="B7" s="100" t="s">
        <v>161</v>
      </c>
      <c r="C7" s="100"/>
      <c r="D7" s="100"/>
      <c r="E7" s="100"/>
      <c r="F7" s="100"/>
      <c r="G7" s="100"/>
      <c r="H7" s="100"/>
      <c r="I7" s="100"/>
    </row>
    <row r="8" spans="2:9" x14ac:dyDescent="0.3">
      <c r="B8" s="100" t="s">
        <v>227</v>
      </c>
      <c r="C8" s="100"/>
      <c r="D8" s="100"/>
      <c r="E8" s="100"/>
      <c r="F8" s="100"/>
      <c r="G8" s="100"/>
      <c r="H8" s="100"/>
      <c r="I8" s="100"/>
    </row>
    <row r="9" spans="2:9" x14ac:dyDescent="0.3">
      <c r="B9" s="100" t="s">
        <v>160</v>
      </c>
      <c r="C9" s="100"/>
      <c r="D9" s="100"/>
      <c r="E9" s="100"/>
      <c r="F9" s="100"/>
      <c r="G9" s="100"/>
      <c r="H9" s="100"/>
      <c r="I9" s="100"/>
    </row>
    <row r="10" spans="2:9" x14ac:dyDescent="0.3">
      <c r="B10" s="100" t="s">
        <v>109</v>
      </c>
      <c r="C10" s="100"/>
      <c r="D10" s="100"/>
      <c r="E10" s="100"/>
      <c r="F10" s="100"/>
      <c r="G10" s="100"/>
      <c r="H10" s="100"/>
      <c r="I10" s="100"/>
    </row>
    <row r="11" spans="2:9" x14ac:dyDescent="0.3">
      <c r="B11" s="95" t="s">
        <v>0</v>
      </c>
      <c r="C11" s="95" t="s">
        <v>1</v>
      </c>
      <c r="D11" s="94" t="s">
        <v>2</v>
      </c>
      <c r="E11" s="99" t="s">
        <v>3</v>
      </c>
      <c r="F11" s="99"/>
      <c r="G11" s="99"/>
      <c r="H11" s="94" t="s">
        <v>4</v>
      </c>
      <c r="I11" s="94" t="s">
        <v>5</v>
      </c>
    </row>
    <row r="12" spans="2:9" ht="36.75" customHeight="1" x14ac:dyDescent="0.3">
      <c r="B12" s="95"/>
      <c r="C12" s="95"/>
      <c r="D12" s="94"/>
      <c r="E12" s="84" t="s">
        <v>6</v>
      </c>
      <c r="F12" s="84" t="s">
        <v>7</v>
      </c>
      <c r="G12" s="84" t="s">
        <v>8</v>
      </c>
      <c r="H12" s="94"/>
      <c r="I12" s="94"/>
    </row>
    <row r="13" spans="2:9" ht="37.5" customHeight="1" x14ac:dyDescent="0.3">
      <c r="B13" s="28" t="s">
        <v>64</v>
      </c>
      <c r="C13" s="25"/>
      <c r="D13" s="30"/>
      <c r="E13" s="44"/>
      <c r="F13" s="44"/>
      <c r="G13" s="44"/>
      <c r="H13" s="44"/>
      <c r="I13" s="7"/>
    </row>
    <row r="14" spans="2:9" ht="57.75" customHeight="1" x14ac:dyDescent="0.3">
      <c r="B14" s="25" t="s">
        <v>9</v>
      </c>
      <c r="C14" s="25" t="s">
        <v>196</v>
      </c>
      <c r="D14" s="30">
        <v>160</v>
      </c>
      <c r="E14" s="7">
        <v>4.67</v>
      </c>
      <c r="F14" s="7">
        <v>4.8600000000000003</v>
      </c>
      <c r="G14" s="7">
        <v>20.94</v>
      </c>
      <c r="H14" s="7">
        <v>146</v>
      </c>
      <c r="I14" s="7" t="s">
        <v>110</v>
      </c>
    </row>
    <row r="15" spans="2:9" ht="27.75" customHeight="1" x14ac:dyDescent="0.3">
      <c r="B15" s="25"/>
      <c r="C15" s="45" t="s">
        <v>166</v>
      </c>
      <c r="D15" s="30">
        <v>150</v>
      </c>
      <c r="E15" s="22">
        <v>0.04</v>
      </c>
      <c r="F15" s="22">
        <v>0.01</v>
      </c>
      <c r="G15" s="22">
        <v>6.99</v>
      </c>
      <c r="H15" s="22">
        <v>28</v>
      </c>
      <c r="I15" s="22" t="s">
        <v>11</v>
      </c>
    </row>
    <row r="16" spans="2:9" ht="67.5" customHeight="1" x14ac:dyDescent="0.3">
      <c r="B16" s="25"/>
      <c r="C16" s="45" t="s">
        <v>164</v>
      </c>
      <c r="D16" s="30">
        <v>35</v>
      </c>
      <c r="E16" s="22">
        <v>2.14</v>
      </c>
      <c r="F16" s="22">
        <v>6.6</v>
      </c>
      <c r="G16" s="22">
        <v>12.79</v>
      </c>
      <c r="H16" s="22">
        <v>119</v>
      </c>
      <c r="I16" s="22" t="s">
        <v>165</v>
      </c>
    </row>
    <row r="17" spans="2:14" ht="18.75" customHeight="1" x14ac:dyDescent="0.3">
      <c r="B17" s="28" t="s">
        <v>65</v>
      </c>
      <c r="C17" s="28"/>
      <c r="D17" s="29">
        <f>SUM(D14:D16)</f>
        <v>345</v>
      </c>
      <c r="E17" s="12">
        <f>SUM(E14:E16)</f>
        <v>6.85</v>
      </c>
      <c r="F17" s="12">
        <f>SUM(F14:F16)</f>
        <v>11.469999999999999</v>
      </c>
      <c r="G17" s="12">
        <f>SUM(G14:G16)</f>
        <v>40.72</v>
      </c>
      <c r="H17" s="12">
        <f>SUM(H14:H16)</f>
        <v>293</v>
      </c>
      <c r="I17" s="41"/>
    </row>
    <row r="18" spans="2:14" ht="37.5" x14ac:dyDescent="0.3">
      <c r="B18" s="25" t="s">
        <v>14</v>
      </c>
      <c r="C18" s="45" t="s">
        <v>206</v>
      </c>
      <c r="D18" s="30">
        <v>150</v>
      </c>
      <c r="E18" s="22">
        <v>0.04</v>
      </c>
      <c r="F18" s="22">
        <v>0.01</v>
      </c>
      <c r="G18" s="22">
        <v>6.99</v>
      </c>
      <c r="H18" s="22">
        <v>28</v>
      </c>
      <c r="I18" s="22" t="s">
        <v>11</v>
      </c>
    </row>
    <row r="19" spans="2:14" ht="37.5" x14ac:dyDescent="0.3">
      <c r="B19" s="25"/>
      <c r="C19" s="45" t="s">
        <v>228</v>
      </c>
      <c r="D19" s="26">
        <v>20</v>
      </c>
      <c r="E19" s="13">
        <v>1.3</v>
      </c>
      <c r="F19" s="13">
        <v>2.88</v>
      </c>
      <c r="G19" s="13">
        <v>14.36</v>
      </c>
      <c r="H19" s="13">
        <v>87.4</v>
      </c>
      <c r="I19" s="13"/>
    </row>
    <row r="20" spans="2:14" ht="32.25" customHeight="1" x14ac:dyDescent="0.3">
      <c r="B20" s="28" t="s">
        <v>66</v>
      </c>
      <c r="C20" s="28"/>
      <c r="D20" s="29">
        <f>D18+D19</f>
        <v>170</v>
      </c>
      <c r="E20" s="29">
        <f t="shared" ref="E20:H20" si="0">E18+E19</f>
        <v>1.34</v>
      </c>
      <c r="F20" s="29">
        <f t="shared" si="0"/>
        <v>2.8899999999999997</v>
      </c>
      <c r="G20" s="29">
        <f t="shared" si="0"/>
        <v>21.35</v>
      </c>
      <c r="H20" s="29">
        <f t="shared" si="0"/>
        <v>115.4</v>
      </c>
      <c r="I20" s="13"/>
    </row>
    <row r="21" spans="2:14" ht="56.25" x14ac:dyDescent="0.3">
      <c r="B21" s="25" t="s">
        <v>16</v>
      </c>
      <c r="C21" s="25" t="s">
        <v>158</v>
      </c>
      <c r="D21" s="26">
        <v>30</v>
      </c>
      <c r="E21" s="13">
        <v>0.41</v>
      </c>
      <c r="F21" s="13">
        <v>1.57</v>
      </c>
      <c r="G21" s="13">
        <v>2.57</v>
      </c>
      <c r="H21" s="13">
        <v>25.98</v>
      </c>
      <c r="I21" s="13" t="s">
        <v>102</v>
      </c>
    </row>
    <row r="22" spans="2:14" ht="60.75" customHeight="1" x14ac:dyDescent="0.3">
      <c r="B22" s="25"/>
      <c r="C22" s="45" t="s">
        <v>104</v>
      </c>
      <c r="D22" s="26">
        <v>155</v>
      </c>
      <c r="E22" s="13">
        <v>1</v>
      </c>
      <c r="F22" s="13">
        <v>2.9</v>
      </c>
      <c r="G22" s="13">
        <v>7</v>
      </c>
      <c r="H22" s="13">
        <v>58</v>
      </c>
      <c r="I22" s="13" t="s">
        <v>99</v>
      </c>
      <c r="N22" s="1" t="s">
        <v>30</v>
      </c>
    </row>
    <row r="23" spans="2:14" ht="56.25" x14ac:dyDescent="0.3">
      <c r="B23" s="25"/>
      <c r="C23" s="45" t="s">
        <v>209</v>
      </c>
      <c r="D23" s="26">
        <v>50</v>
      </c>
      <c r="E23" s="13">
        <v>7.25</v>
      </c>
      <c r="F23" s="13">
        <v>6</v>
      </c>
      <c r="G23" s="13">
        <v>6.4</v>
      </c>
      <c r="H23" s="13">
        <v>109</v>
      </c>
      <c r="I23" s="13" t="s">
        <v>167</v>
      </c>
    </row>
    <row r="24" spans="2:14" x14ac:dyDescent="0.3">
      <c r="B24" s="25"/>
      <c r="C24" s="45" t="s">
        <v>168</v>
      </c>
      <c r="D24" s="26">
        <v>20</v>
      </c>
      <c r="E24" s="13">
        <v>0.2</v>
      </c>
      <c r="F24" s="13">
        <v>0.9</v>
      </c>
      <c r="G24" s="13">
        <v>1.2</v>
      </c>
      <c r="H24" s="13">
        <v>13.5</v>
      </c>
      <c r="I24" s="13" t="s">
        <v>169</v>
      </c>
    </row>
    <row r="25" spans="2:14" ht="37.5" x14ac:dyDescent="0.3">
      <c r="B25" s="25"/>
      <c r="C25" s="45" t="s">
        <v>17</v>
      </c>
      <c r="D25" s="26">
        <v>110</v>
      </c>
      <c r="E25" s="13">
        <v>4.0999999999999996</v>
      </c>
      <c r="F25" s="13">
        <v>3.3</v>
      </c>
      <c r="G25" s="13">
        <v>19.38</v>
      </c>
      <c r="H25" s="13">
        <v>123.45</v>
      </c>
      <c r="I25" s="13" t="s">
        <v>18</v>
      </c>
    </row>
    <row r="26" spans="2:14" x14ac:dyDescent="0.3">
      <c r="B26" s="25"/>
      <c r="C26" s="45" t="s">
        <v>41</v>
      </c>
      <c r="D26" s="30">
        <v>150</v>
      </c>
      <c r="E26" s="7">
        <v>0</v>
      </c>
      <c r="F26" s="7">
        <v>0</v>
      </c>
      <c r="G26" s="7">
        <v>17.63</v>
      </c>
      <c r="H26" s="7">
        <v>66.75</v>
      </c>
      <c r="I26" s="7" t="s">
        <v>68</v>
      </c>
    </row>
    <row r="27" spans="2:14" ht="37.5" x14ac:dyDescent="0.3">
      <c r="B27" s="25"/>
      <c r="C27" s="25" t="s">
        <v>59</v>
      </c>
      <c r="D27" s="30">
        <v>20</v>
      </c>
      <c r="E27" s="7">
        <v>1.6</v>
      </c>
      <c r="F27" s="8">
        <v>0.34</v>
      </c>
      <c r="G27" s="7">
        <v>12.6</v>
      </c>
      <c r="H27" s="7">
        <v>62.4</v>
      </c>
      <c r="I27" s="7" t="s">
        <v>100</v>
      </c>
    </row>
    <row r="28" spans="2:14" ht="37.5" x14ac:dyDescent="0.3">
      <c r="B28" s="28"/>
      <c r="C28" s="45" t="s">
        <v>60</v>
      </c>
      <c r="D28" s="26">
        <v>25</v>
      </c>
      <c r="E28" s="13">
        <v>2.81</v>
      </c>
      <c r="F28" s="10">
        <v>0.45</v>
      </c>
      <c r="G28" s="13">
        <v>16.059999999999999</v>
      </c>
      <c r="H28" s="33">
        <v>79.25</v>
      </c>
      <c r="I28" s="13" t="s">
        <v>100</v>
      </c>
    </row>
    <row r="29" spans="2:14" ht="37.5" x14ac:dyDescent="0.3">
      <c r="B29" s="28" t="s">
        <v>67</v>
      </c>
      <c r="C29" s="28"/>
      <c r="D29" s="29">
        <f>D21+D22+D23+D24+D25+D26+D27+D28</f>
        <v>560</v>
      </c>
      <c r="E29" s="29">
        <f t="shared" ref="E29:H29" si="1">E21+E22+E23+E24+E25+E26+E27+E28</f>
        <v>17.369999999999997</v>
      </c>
      <c r="F29" s="29">
        <f t="shared" si="1"/>
        <v>15.459999999999997</v>
      </c>
      <c r="G29" s="29">
        <f t="shared" si="1"/>
        <v>82.839999999999989</v>
      </c>
      <c r="H29" s="29">
        <f t="shared" si="1"/>
        <v>538.32999999999993</v>
      </c>
      <c r="I29" s="29"/>
    </row>
    <row r="30" spans="2:14" s="14" customFormat="1" ht="56.25" x14ac:dyDescent="0.3">
      <c r="B30" s="47" t="s">
        <v>20</v>
      </c>
      <c r="C30" s="25" t="s">
        <v>141</v>
      </c>
      <c r="D30" s="26">
        <v>133</v>
      </c>
      <c r="E30" s="13">
        <v>4.84</v>
      </c>
      <c r="F30" s="13">
        <v>5.7</v>
      </c>
      <c r="G30" s="13">
        <v>22.8</v>
      </c>
      <c r="H30" s="13">
        <v>161.5</v>
      </c>
      <c r="I30" s="13" t="s">
        <v>50</v>
      </c>
    </row>
    <row r="31" spans="2:14" s="14" customFormat="1" x14ac:dyDescent="0.3">
      <c r="B31" s="47"/>
      <c r="C31" s="45" t="s">
        <v>166</v>
      </c>
      <c r="D31" s="30">
        <v>150</v>
      </c>
      <c r="E31" s="22">
        <v>0.04</v>
      </c>
      <c r="F31" s="22">
        <v>0.01</v>
      </c>
      <c r="G31" s="22">
        <v>6.99</v>
      </c>
      <c r="H31" s="22">
        <v>28</v>
      </c>
      <c r="I31" s="22" t="s">
        <v>11</v>
      </c>
    </row>
    <row r="32" spans="2:14" ht="37.5" x14ac:dyDescent="0.3">
      <c r="B32" s="25"/>
      <c r="C32" s="45" t="s">
        <v>77</v>
      </c>
      <c r="D32" s="30">
        <v>50</v>
      </c>
      <c r="E32" s="7">
        <v>6.58</v>
      </c>
      <c r="F32" s="7">
        <v>3.91</v>
      </c>
      <c r="G32" s="7">
        <v>31.5</v>
      </c>
      <c r="H32" s="7">
        <v>158.57</v>
      </c>
      <c r="I32" s="7" t="s">
        <v>29</v>
      </c>
    </row>
    <row r="33" spans="2:9" ht="37.5" x14ac:dyDescent="0.3">
      <c r="B33" s="25"/>
      <c r="C33" s="25" t="s">
        <v>59</v>
      </c>
      <c r="D33" s="30">
        <v>20</v>
      </c>
      <c r="E33" s="7">
        <v>1.6</v>
      </c>
      <c r="F33" s="8">
        <v>0.34</v>
      </c>
      <c r="G33" s="7">
        <v>12.6</v>
      </c>
      <c r="H33" s="7">
        <v>62.4</v>
      </c>
      <c r="I33" s="7" t="s">
        <v>100</v>
      </c>
    </row>
    <row r="34" spans="2:9" ht="75" x14ac:dyDescent="0.3">
      <c r="B34" s="28" t="s">
        <v>94</v>
      </c>
      <c r="C34" s="28"/>
      <c r="D34" s="50">
        <f>SUM(D30:D33)</f>
        <v>353</v>
      </c>
      <c r="E34" s="51">
        <f>SUM(E30:E33)</f>
        <v>13.06</v>
      </c>
      <c r="F34" s="51">
        <f>SUM(F30:F33)</f>
        <v>9.9600000000000009</v>
      </c>
      <c r="G34" s="51">
        <f>SUM(G30:G33)</f>
        <v>73.89</v>
      </c>
      <c r="H34" s="51">
        <f>SUM(H30:H33)</f>
        <v>410.46999999999997</v>
      </c>
      <c r="I34" s="7"/>
    </row>
    <row r="35" spans="2:9" x14ac:dyDescent="0.3">
      <c r="B35" s="25"/>
      <c r="C35" s="28" t="s">
        <v>21</v>
      </c>
      <c r="D35" s="50">
        <f>D17+D20+D29+D34</f>
        <v>1428</v>
      </c>
      <c r="E35" s="50">
        <f t="shared" ref="E35:H35" si="2">E17+E20+E29+E34</f>
        <v>38.619999999999997</v>
      </c>
      <c r="F35" s="50">
        <f t="shared" si="2"/>
        <v>39.78</v>
      </c>
      <c r="G35" s="50">
        <f t="shared" si="2"/>
        <v>218.8</v>
      </c>
      <c r="H35" s="50">
        <f t="shared" si="2"/>
        <v>1357.1999999999998</v>
      </c>
      <c r="I35" s="46"/>
    </row>
    <row r="36" spans="2:9" x14ac:dyDescent="0.3">
      <c r="B36" s="21"/>
      <c r="C36" s="21"/>
      <c r="D36" s="21"/>
      <c r="E36" s="52"/>
      <c r="F36" s="52"/>
      <c r="G36" s="53">
        <f>(H35*100)/1400</f>
        <v>96.942857142857122</v>
      </c>
      <c r="H36" s="52" t="s">
        <v>61</v>
      </c>
      <c r="I36" s="52"/>
    </row>
    <row r="37" spans="2:9" x14ac:dyDescent="0.3">
      <c r="B37" s="21"/>
      <c r="C37" s="21"/>
      <c r="D37" s="21"/>
      <c r="E37" s="52"/>
      <c r="F37" s="52"/>
      <c r="G37" s="52"/>
      <c r="H37" s="52"/>
      <c r="I37" s="52"/>
    </row>
    <row r="38" spans="2:9" x14ac:dyDescent="0.3">
      <c r="B38" s="21"/>
      <c r="C38" s="21"/>
      <c r="D38" s="21"/>
      <c r="E38" s="52"/>
      <c r="F38" s="52"/>
      <c r="G38" s="52"/>
      <c r="H38" s="52"/>
      <c r="I38" s="52"/>
    </row>
    <row r="39" spans="2:9" x14ac:dyDescent="0.3">
      <c r="B39" s="95" t="s">
        <v>0</v>
      </c>
      <c r="C39" s="95" t="s">
        <v>1</v>
      </c>
      <c r="D39" s="94" t="s">
        <v>2</v>
      </c>
      <c r="E39" s="99" t="s">
        <v>3</v>
      </c>
      <c r="F39" s="99"/>
      <c r="G39" s="99"/>
      <c r="H39" s="94" t="s">
        <v>4</v>
      </c>
      <c r="I39" s="94" t="s">
        <v>5</v>
      </c>
    </row>
    <row r="40" spans="2:9" ht="33" customHeight="1" x14ac:dyDescent="0.3">
      <c r="B40" s="95"/>
      <c r="C40" s="95"/>
      <c r="D40" s="94"/>
      <c r="E40" s="84" t="s">
        <v>6</v>
      </c>
      <c r="F40" s="84" t="s">
        <v>7</v>
      </c>
      <c r="G40" s="84" t="s">
        <v>8</v>
      </c>
      <c r="H40" s="94"/>
      <c r="I40" s="94"/>
    </row>
    <row r="41" spans="2:9" x14ac:dyDescent="0.3">
      <c r="B41" s="28" t="s">
        <v>22</v>
      </c>
      <c r="C41" s="25"/>
      <c r="D41" s="30"/>
      <c r="E41" s="7"/>
      <c r="F41" s="8"/>
      <c r="G41" s="8"/>
      <c r="H41" s="8"/>
      <c r="I41" s="7"/>
    </row>
    <row r="42" spans="2:9" ht="56.25" x14ac:dyDescent="0.3">
      <c r="B42" s="25" t="s">
        <v>9</v>
      </c>
      <c r="C42" s="25" t="s">
        <v>170</v>
      </c>
      <c r="D42" s="26">
        <v>165</v>
      </c>
      <c r="E42" s="7">
        <v>3.8</v>
      </c>
      <c r="F42" s="6">
        <v>5.57</v>
      </c>
      <c r="G42" s="7">
        <v>17.829999999999998</v>
      </c>
      <c r="H42" s="7">
        <v>158.81</v>
      </c>
      <c r="I42" s="7" t="s">
        <v>171</v>
      </c>
    </row>
    <row r="43" spans="2:9" x14ac:dyDescent="0.3">
      <c r="B43" s="25"/>
      <c r="C43" s="45" t="s">
        <v>166</v>
      </c>
      <c r="D43" s="30">
        <v>150</v>
      </c>
      <c r="E43" s="23">
        <v>0.04</v>
      </c>
      <c r="F43" s="23">
        <v>0.01</v>
      </c>
      <c r="G43" s="23">
        <v>6.99</v>
      </c>
      <c r="H43" s="23">
        <v>28</v>
      </c>
      <c r="I43" s="23" t="s">
        <v>11</v>
      </c>
    </row>
    <row r="44" spans="2:9" ht="37.5" x14ac:dyDescent="0.3">
      <c r="B44" s="25"/>
      <c r="C44" s="45" t="s">
        <v>172</v>
      </c>
      <c r="D44" s="30">
        <v>25</v>
      </c>
      <c r="E44" s="35">
        <v>2.8</v>
      </c>
      <c r="F44" s="35">
        <v>1.075</v>
      </c>
      <c r="G44" s="35">
        <v>16.45</v>
      </c>
      <c r="H44" s="35">
        <v>86.75</v>
      </c>
      <c r="I44" s="35" t="s">
        <v>100</v>
      </c>
    </row>
    <row r="45" spans="2:9" x14ac:dyDescent="0.3">
      <c r="B45" s="25"/>
      <c r="C45" s="45" t="s">
        <v>25</v>
      </c>
      <c r="D45" s="30">
        <v>10</v>
      </c>
      <c r="E45" s="7">
        <v>2.63</v>
      </c>
      <c r="F45" s="8">
        <v>2.66</v>
      </c>
      <c r="G45" s="7">
        <v>0</v>
      </c>
      <c r="H45" s="7">
        <v>34</v>
      </c>
      <c r="I45" s="7" t="s">
        <v>101</v>
      </c>
    </row>
    <row r="46" spans="2:9" ht="37.5" x14ac:dyDescent="0.3">
      <c r="B46" s="85" t="s">
        <v>65</v>
      </c>
      <c r="C46" s="28"/>
      <c r="D46" s="29">
        <f>SUM(D42:D45)</f>
        <v>350</v>
      </c>
      <c r="E46" s="12">
        <f>SUM(E42:E45)</f>
        <v>9.27</v>
      </c>
      <c r="F46" s="9">
        <f>SUM(F42:F45)</f>
        <v>9.3150000000000013</v>
      </c>
      <c r="G46" s="12">
        <f>SUM(G42:G45)</f>
        <v>41.269999999999996</v>
      </c>
      <c r="H46" s="12">
        <f>SUM(H42:H45)</f>
        <v>307.56</v>
      </c>
      <c r="I46" s="41"/>
    </row>
    <row r="47" spans="2:9" s="14" customFormat="1" x14ac:dyDescent="0.3">
      <c r="B47" s="47"/>
      <c r="C47" s="47" t="s">
        <v>229</v>
      </c>
      <c r="D47" s="64">
        <v>103</v>
      </c>
      <c r="E47" s="33">
        <v>2.9</v>
      </c>
      <c r="F47" s="31">
        <v>2.5</v>
      </c>
      <c r="G47" s="33">
        <v>4.8</v>
      </c>
      <c r="H47" s="33">
        <v>60</v>
      </c>
      <c r="I47" s="7" t="s">
        <v>246</v>
      </c>
    </row>
    <row r="48" spans="2:9" ht="56.25" x14ac:dyDescent="0.3">
      <c r="B48" s="28" t="s">
        <v>66</v>
      </c>
      <c r="C48" s="28"/>
      <c r="D48" s="29">
        <f>SUM(D47)</f>
        <v>103</v>
      </c>
      <c r="E48" s="12">
        <f>SUM(E47)</f>
        <v>2.9</v>
      </c>
      <c r="F48" s="9">
        <f>SUM(F47)</f>
        <v>2.5</v>
      </c>
      <c r="G48" s="12">
        <f>SUM(G47)</f>
        <v>4.8</v>
      </c>
      <c r="H48" s="12">
        <f>SUM(H47)</f>
        <v>60</v>
      </c>
      <c r="I48" s="7"/>
    </row>
    <row r="49" spans="1:9" s="14" customFormat="1" ht="75" x14ac:dyDescent="0.3">
      <c r="B49" s="47" t="s">
        <v>16</v>
      </c>
      <c r="C49" s="25" t="s">
        <v>242</v>
      </c>
      <c r="D49" s="30">
        <v>30</v>
      </c>
      <c r="E49" s="7">
        <v>0.2</v>
      </c>
      <c r="F49" s="7">
        <v>1.52</v>
      </c>
      <c r="G49" s="7">
        <v>2.71</v>
      </c>
      <c r="H49" s="7">
        <v>26.22</v>
      </c>
      <c r="I49" s="7" t="s">
        <v>63</v>
      </c>
    </row>
    <row r="50" spans="1:9" ht="37.5" x14ac:dyDescent="0.3">
      <c r="B50" s="25"/>
      <c r="C50" s="55" t="s">
        <v>106</v>
      </c>
      <c r="D50" s="26">
        <v>150</v>
      </c>
      <c r="E50" s="13">
        <v>1.7</v>
      </c>
      <c r="F50" s="10">
        <v>2.6</v>
      </c>
      <c r="G50" s="13">
        <v>7.9</v>
      </c>
      <c r="H50" s="33">
        <v>62</v>
      </c>
      <c r="I50" s="13" t="s">
        <v>105</v>
      </c>
    </row>
    <row r="51" spans="1:9" ht="37.5" x14ac:dyDescent="0.3">
      <c r="B51" s="25"/>
      <c r="C51" s="55" t="s">
        <v>36</v>
      </c>
      <c r="D51" s="26">
        <v>160</v>
      </c>
      <c r="E51" s="13">
        <v>15.14</v>
      </c>
      <c r="F51" s="10">
        <v>19.63</v>
      </c>
      <c r="G51" s="13">
        <v>25.28</v>
      </c>
      <c r="H51" s="33">
        <v>341.3</v>
      </c>
      <c r="I51" s="13" t="s">
        <v>107</v>
      </c>
    </row>
    <row r="52" spans="1:9" ht="37.5" x14ac:dyDescent="0.3">
      <c r="A52" s="1" t="s">
        <v>86</v>
      </c>
      <c r="B52" s="25"/>
      <c r="C52" s="45" t="s">
        <v>19</v>
      </c>
      <c r="D52" s="26">
        <v>150</v>
      </c>
      <c r="E52" s="13">
        <v>0.33</v>
      </c>
      <c r="F52" s="13">
        <v>1.4999999999999999E-2</v>
      </c>
      <c r="G52" s="13">
        <v>20.83</v>
      </c>
      <c r="H52" s="13">
        <v>84.75</v>
      </c>
      <c r="I52" s="13" t="s">
        <v>27</v>
      </c>
    </row>
    <row r="53" spans="1:9" ht="37.5" x14ac:dyDescent="0.3">
      <c r="B53" s="25"/>
      <c r="C53" s="25" t="s">
        <v>59</v>
      </c>
      <c r="D53" s="30">
        <v>20</v>
      </c>
      <c r="E53" s="7">
        <v>1.6</v>
      </c>
      <c r="F53" s="8">
        <v>0.34</v>
      </c>
      <c r="G53" s="7">
        <v>12.6</v>
      </c>
      <c r="H53" s="7">
        <v>62.4</v>
      </c>
      <c r="I53" s="7" t="s">
        <v>100</v>
      </c>
    </row>
    <row r="54" spans="1:9" ht="37.5" x14ac:dyDescent="0.3">
      <c r="B54" s="25"/>
      <c r="C54" s="45" t="s">
        <v>60</v>
      </c>
      <c r="D54" s="26">
        <v>25</v>
      </c>
      <c r="E54" s="13">
        <v>2.81</v>
      </c>
      <c r="F54" s="10">
        <v>0.45</v>
      </c>
      <c r="G54" s="13">
        <v>16.059999999999999</v>
      </c>
      <c r="H54" s="33">
        <v>79.25</v>
      </c>
      <c r="I54" s="13" t="s">
        <v>100</v>
      </c>
    </row>
    <row r="55" spans="1:9" ht="37.5" x14ac:dyDescent="0.3">
      <c r="B55" s="28" t="s">
        <v>67</v>
      </c>
      <c r="C55" s="28"/>
      <c r="D55" s="29">
        <f>SUM(D49:D54)</f>
        <v>535</v>
      </c>
      <c r="E55" s="12">
        <f>SUM(E49:E54)</f>
        <v>21.779999999999998</v>
      </c>
      <c r="F55" s="9">
        <f>SUM(F49:F54)</f>
        <v>24.555</v>
      </c>
      <c r="G55" s="12">
        <f>SUM(G49:G54)</f>
        <v>85.38</v>
      </c>
      <c r="H55" s="12">
        <f>SUM(H49:H54)</f>
        <v>655.92</v>
      </c>
      <c r="I55" s="51"/>
    </row>
    <row r="56" spans="1:9" ht="56.25" x14ac:dyDescent="0.3">
      <c r="B56" s="25" t="s">
        <v>20</v>
      </c>
      <c r="C56" s="45" t="s">
        <v>142</v>
      </c>
      <c r="D56" s="26">
        <v>110</v>
      </c>
      <c r="E56" s="13">
        <v>9.73</v>
      </c>
      <c r="F56" s="10">
        <v>17.350000000000001</v>
      </c>
      <c r="G56" s="13">
        <v>19.55</v>
      </c>
      <c r="H56" s="13">
        <v>203.16</v>
      </c>
      <c r="I56" s="33" t="s">
        <v>112</v>
      </c>
    </row>
    <row r="57" spans="1:9" ht="37.5" x14ac:dyDescent="0.3">
      <c r="B57" s="25"/>
      <c r="C57" s="25" t="s">
        <v>59</v>
      </c>
      <c r="D57" s="30">
        <v>20</v>
      </c>
      <c r="E57" s="7">
        <v>1.6</v>
      </c>
      <c r="F57" s="8">
        <v>0.34</v>
      </c>
      <c r="G57" s="7">
        <v>12.6</v>
      </c>
      <c r="H57" s="7">
        <v>62.4</v>
      </c>
      <c r="I57" s="7" t="s">
        <v>100</v>
      </c>
    </row>
    <row r="58" spans="1:9" x14ac:dyDescent="0.3">
      <c r="B58" s="25"/>
      <c r="C58" s="45" t="s">
        <v>37</v>
      </c>
      <c r="D58" s="30">
        <v>100</v>
      </c>
      <c r="E58" s="7">
        <v>1.5</v>
      </c>
      <c r="F58" s="8">
        <v>0.5</v>
      </c>
      <c r="G58" s="7">
        <v>21</v>
      </c>
      <c r="H58" s="7">
        <v>95</v>
      </c>
      <c r="I58" s="7" t="s">
        <v>38</v>
      </c>
    </row>
    <row r="59" spans="1:9" x14ac:dyDescent="0.3">
      <c r="B59" s="25"/>
      <c r="C59" s="45" t="s">
        <v>166</v>
      </c>
      <c r="D59" s="30">
        <v>150</v>
      </c>
      <c r="E59" s="36">
        <v>0.04</v>
      </c>
      <c r="F59" s="36">
        <v>0.01</v>
      </c>
      <c r="G59" s="36">
        <v>6.99</v>
      </c>
      <c r="H59" s="36">
        <v>28</v>
      </c>
      <c r="I59" s="36" t="s">
        <v>11</v>
      </c>
    </row>
    <row r="60" spans="1:9" ht="75" x14ac:dyDescent="0.3">
      <c r="B60" s="28" t="s">
        <v>94</v>
      </c>
      <c r="C60" s="45"/>
      <c r="D60" s="30" t="e">
        <f>D56+#REF!+D57+D58+D59</f>
        <v>#REF!</v>
      </c>
      <c r="E60" s="30" t="e">
        <f>E56+#REF!+E57+E58+E59</f>
        <v>#REF!</v>
      </c>
      <c r="F60" s="30" t="e">
        <f>F56+#REF!+F57+F58+F59</f>
        <v>#REF!</v>
      </c>
      <c r="G60" s="30" t="e">
        <f>G56+#REF!+G57+G58+G59</f>
        <v>#REF!</v>
      </c>
      <c r="H60" s="30" t="e">
        <f>H56+#REF!+H57+H58+H59</f>
        <v>#REF!</v>
      </c>
      <c r="I60" s="36"/>
    </row>
    <row r="61" spans="1:9" x14ac:dyDescent="0.3">
      <c r="B61" s="25"/>
      <c r="C61" s="28" t="s">
        <v>21</v>
      </c>
      <c r="D61" s="50" t="e">
        <f>D46+D48+D55+D60</f>
        <v>#REF!</v>
      </c>
      <c r="E61" s="51" t="e">
        <f>E60+E55+E48+E46</f>
        <v>#REF!</v>
      </c>
      <c r="F61" s="59" t="e">
        <f>F60+F55+F48+F46</f>
        <v>#REF!</v>
      </c>
      <c r="G61" s="51" t="e">
        <f>G60+G55+G48+G46</f>
        <v>#REF!</v>
      </c>
      <c r="H61" s="51" t="e">
        <f>H60+H55+H48+H46</f>
        <v>#REF!</v>
      </c>
      <c r="I61" s="60"/>
    </row>
    <row r="62" spans="1:9" x14ac:dyDescent="0.3">
      <c r="B62" s="21"/>
      <c r="C62" s="21"/>
      <c r="D62" s="21"/>
      <c r="E62" s="52"/>
      <c r="F62" s="52"/>
      <c r="G62" s="61" t="e">
        <f>(H61*100)/1400</f>
        <v>#REF!</v>
      </c>
      <c r="H62" s="52" t="s">
        <v>61</v>
      </c>
      <c r="I62" s="52"/>
    </row>
    <row r="63" spans="1:9" x14ac:dyDescent="0.3">
      <c r="B63" s="21"/>
      <c r="C63" s="21"/>
      <c r="D63" s="21"/>
      <c r="E63" s="52"/>
      <c r="F63" s="52"/>
      <c r="G63" s="52"/>
      <c r="H63" s="52"/>
      <c r="I63" s="52"/>
    </row>
    <row r="64" spans="1:9" x14ac:dyDescent="0.3">
      <c r="B64" s="95" t="s">
        <v>0</v>
      </c>
      <c r="C64" s="95" t="s">
        <v>1</v>
      </c>
      <c r="D64" s="95" t="s">
        <v>2</v>
      </c>
      <c r="E64" s="99" t="s">
        <v>3</v>
      </c>
      <c r="F64" s="99"/>
      <c r="G64" s="99"/>
      <c r="H64" s="95" t="s">
        <v>4</v>
      </c>
      <c r="I64" s="95" t="s">
        <v>5</v>
      </c>
    </row>
    <row r="65" spans="1:9" ht="30" customHeight="1" x14ac:dyDescent="0.3">
      <c r="B65" s="95"/>
      <c r="C65" s="95"/>
      <c r="D65" s="95"/>
      <c r="E65" s="84" t="s">
        <v>6</v>
      </c>
      <c r="F65" s="84" t="s">
        <v>7</v>
      </c>
      <c r="G65" s="84" t="s">
        <v>8</v>
      </c>
      <c r="H65" s="95"/>
      <c r="I65" s="95"/>
    </row>
    <row r="66" spans="1:9" x14ac:dyDescent="0.3">
      <c r="B66" s="28" t="s">
        <v>31</v>
      </c>
      <c r="C66" s="25"/>
      <c r="D66" s="30"/>
      <c r="E66" s="7"/>
      <c r="F66" s="7"/>
      <c r="G66" s="7"/>
      <c r="H66" s="7"/>
      <c r="I66" s="7"/>
    </row>
    <row r="67" spans="1:9" ht="37.5" x14ac:dyDescent="0.3">
      <c r="B67" s="25" t="s">
        <v>9</v>
      </c>
      <c r="C67" s="25" t="s">
        <v>114</v>
      </c>
      <c r="D67" s="30">
        <v>165</v>
      </c>
      <c r="E67" s="7">
        <v>4.74</v>
      </c>
      <c r="F67" s="7">
        <v>4.29</v>
      </c>
      <c r="G67" s="7">
        <v>15.53</v>
      </c>
      <c r="H67" s="7">
        <v>119.8</v>
      </c>
      <c r="I67" s="7" t="s">
        <v>113</v>
      </c>
    </row>
    <row r="68" spans="1:9" x14ac:dyDescent="0.3">
      <c r="B68" s="25"/>
      <c r="C68" s="25" t="s">
        <v>32</v>
      </c>
      <c r="D68" s="30">
        <v>150</v>
      </c>
      <c r="E68" s="7">
        <v>3.42</v>
      </c>
      <c r="F68" s="7">
        <v>2.63</v>
      </c>
      <c r="G68" s="7">
        <v>13.1</v>
      </c>
      <c r="H68" s="7">
        <v>84.25</v>
      </c>
      <c r="I68" s="7" t="s">
        <v>33</v>
      </c>
    </row>
    <row r="69" spans="1:9" ht="37.5" x14ac:dyDescent="0.3">
      <c r="B69" s="25"/>
      <c r="C69" s="45" t="s">
        <v>164</v>
      </c>
      <c r="D69" s="30">
        <v>35</v>
      </c>
      <c r="E69" s="23">
        <v>2.14</v>
      </c>
      <c r="F69" s="23">
        <v>6.6</v>
      </c>
      <c r="G69" s="23">
        <v>12.79</v>
      </c>
      <c r="H69" s="23">
        <v>119</v>
      </c>
      <c r="I69" s="23" t="s">
        <v>165</v>
      </c>
    </row>
    <row r="70" spans="1:9" ht="37.5" x14ac:dyDescent="0.3">
      <c r="B70" s="28" t="s">
        <v>65</v>
      </c>
      <c r="C70" s="62" t="s">
        <v>173</v>
      </c>
      <c r="D70" s="29">
        <f>SUM(D67:D69)</f>
        <v>350</v>
      </c>
      <c r="E70" s="12">
        <f>SUM(E67:E69)</f>
        <v>10.3</v>
      </c>
      <c r="F70" s="12">
        <f>SUM(F67:F69)</f>
        <v>13.52</v>
      </c>
      <c r="G70" s="12">
        <f>SUM(G67:G69)</f>
        <v>41.42</v>
      </c>
      <c r="H70" s="12">
        <f>SUM(H67:H69)</f>
        <v>323.05</v>
      </c>
      <c r="I70" s="7"/>
    </row>
    <row r="71" spans="1:9" ht="37.5" x14ac:dyDescent="0.3">
      <c r="B71" s="25"/>
      <c r="C71" s="45" t="s">
        <v>206</v>
      </c>
      <c r="D71" s="30">
        <v>150</v>
      </c>
      <c r="E71" s="22">
        <v>0.04</v>
      </c>
      <c r="F71" s="22">
        <v>0.01</v>
      </c>
      <c r="G71" s="22">
        <v>6.99</v>
      </c>
      <c r="H71" s="22">
        <v>28</v>
      </c>
      <c r="I71" s="22" t="s">
        <v>11</v>
      </c>
    </row>
    <row r="72" spans="1:9" ht="37.5" x14ac:dyDescent="0.3">
      <c r="B72" s="25"/>
      <c r="C72" s="45" t="s">
        <v>228</v>
      </c>
      <c r="D72" s="26">
        <v>14</v>
      </c>
      <c r="E72" s="13">
        <v>1.03</v>
      </c>
      <c r="F72" s="13">
        <v>1.54</v>
      </c>
      <c r="G72" s="13">
        <v>9.9</v>
      </c>
      <c r="H72" s="13">
        <v>57.5</v>
      </c>
      <c r="I72" s="13"/>
    </row>
    <row r="73" spans="1:9" ht="56.25" x14ac:dyDescent="0.3">
      <c r="B73" s="28" t="s">
        <v>66</v>
      </c>
      <c r="C73" s="62"/>
      <c r="D73" s="29">
        <f>SUM(D71)</f>
        <v>150</v>
      </c>
      <c r="E73" s="67">
        <f>E71+E72</f>
        <v>1.07</v>
      </c>
      <c r="F73" s="67">
        <f t="shared" ref="F73:H73" si="3">F71+F72</f>
        <v>1.55</v>
      </c>
      <c r="G73" s="67">
        <f t="shared" si="3"/>
        <v>16.89</v>
      </c>
      <c r="H73" s="67">
        <f t="shared" si="3"/>
        <v>85.5</v>
      </c>
      <c r="I73" s="12"/>
    </row>
    <row r="74" spans="1:9" ht="56.25" x14ac:dyDescent="0.3">
      <c r="B74" s="25" t="s">
        <v>16</v>
      </c>
      <c r="C74" s="63" t="s">
        <v>243</v>
      </c>
      <c r="D74" s="64">
        <v>30</v>
      </c>
      <c r="E74" s="33">
        <v>0.33</v>
      </c>
      <c r="F74" s="31">
        <v>0.06</v>
      </c>
      <c r="G74" s="33">
        <v>1.38</v>
      </c>
      <c r="H74" s="33">
        <v>6.9</v>
      </c>
      <c r="I74" s="33" t="s">
        <v>159</v>
      </c>
    </row>
    <row r="75" spans="1:9" ht="75" x14ac:dyDescent="0.3">
      <c r="B75" s="25"/>
      <c r="C75" s="25" t="s">
        <v>116</v>
      </c>
      <c r="D75" s="26">
        <v>150</v>
      </c>
      <c r="E75" s="13">
        <v>1.67</v>
      </c>
      <c r="F75" s="13">
        <v>1.97</v>
      </c>
      <c r="G75" s="13">
        <v>7.68</v>
      </c>
      <c r="H75" s="13">
        <v>55.2</v>
      </c>
      <c r="I75" s="7" t="s">
        <v>79</v>
      </c>
    </row>
    <row r="76" spans="1:9" ht="37.5" x14ac:dyDescent="0.3">
      <c r="B76" s="25"/>
      <c r="C76" s="25" t="s">
        <v>62</v>
      </c>
      <c r="D76" s="30">
        <v>60</v>
      </c>
      <c r="E76" s="7">
        <v>5.14</v>
      </c>
      <c r="F76" s="7">
        <v>6.2</v>
      </c>
      <c r="G76" s="7">
        <v>1.98</v>
      </c>
      <c r="H76" s="7">
        <v>94.71</v>
      </c>
      <c r="I76" s="7" t="s">
        <v>26</v>
      </c>
    </row>
    <row r="77" spans="1:9" s="32" customFormat="1" ht="37.5" x14ac:dyDescent="0.3">
      <c r="B77" s="54"/>
      <c r="C77" s="54" t="s">
        <v>134</v>
      </c>
      <c r="D77" s="65">
        <v>113</v>
      </c>
      <c r="E77" s="66">
        <v>10.75</v>
      </c>
      <c r="F77" s="66">
        <v>3.73</v>
      </c>
      <c r="G77" s="66">
        <v>24.24</v>
      </c>
      <c r="H77" s="66">
        <v>175.53</v>
      </c>
      <c r="I77" s="66" t="s">
        <v>48</v>
      </c>
    </row>
    <row r="78" spans="1:9" s="14" customFormat="1" x14ac:dyDescent="0.3">
      <c r="A78" s="14" t="s">
        <v>30</v>
      </c>
      <c r="B78" s="47"/>
      <c r="C78" s="45" t="s">
        <v>41</v>
      </c>
      <c r="D78" s="30">
        <v>150</v>
      </c>
      <c r="E78" s="7">
        <v>0</v>
      </c>
      <c r="F78" s="7">
        <v>0</v>
      </c>
      <c r="G78" s="7">
        <v>17.63</v>
      </c>
      <c r="H78" s="7">
        <v>66.75</v>
      </c>
      <c r="I78" s="7" t="s">
        <v>68</v>
      </c>
    </row>
    <row r="79" spans="1:9" ht="37.5" x14ac:dyDescent="0.3">
      <c r="B79" s="25"/>
      <c r="C79" s="25" t="s">
        <v>59</v>
      </c>
      <c r="D79" s="30">
        <v>20</v>
      </c>
      <c r="E79" s="7">
        <v>1.6</v>
      </c>
      <c r="F79" s="8">
        <v>0.34</v>
      </c>
      <c r="G79" s="7">
        <v>12.6</v>
      </c>
      <c r="H79" s="7">
        <v>62.4</v>
      </c>
      <c r="I79" s="7" t="s">
        <v>100</v>
      </c>
    </row>
    <row r="80" spans="1:9" ht="37.5" x14ac:dyDescent="0.3">
      <c r="B80" s="25"/>
      <c r="C80" s="45" t="s">
        <v>60</v>
      </c>
      <c r="D80" s="26">
        <v>25</v>
      </c>
      <c r="E80" s="13">
        <v>2.81</v>
      </c>
      <c r="F80" s="10">
        <v>0.45</v>
      </c>
      <c r="G80" s="13">
        <v>16.059999999999999</v>
      </c>
      <c r="H80" s="33">
        <v>79.25</v>
      </c>
      <c r="I80" s="13" t="s">
        <v>100</v>
      </c>
    </row>
    <row r="81" spans="2:10" ht="37.5" x14ac:dyDescent="0.3">
      <c r="B81" s="28" t="s">
        <v>67</v>
      </c>
      <c r="C81" s="28"/>
      <c r="D81" s="29">
        <f>SUM(D74:D80)</f>
        <v>548</v>
      </c>
      <c r="E81" s="12">
        <f>SUM(E74:E80)</f>
        <v>22.3</v>
      </c>
      <c r="F81" s="12">
        <f>SUM(F74:F80)</f>
        <v>12.75</v>
      </c>
      <c r="G81" s="12">
        <f>SUM(G74:G80)</f>
        <v>81.569999999999993</v>
      </c>
      <c r="H81" s="12">
        <f>SUM(H74:H80)</f>
        <v>540.74</v>
      </c>
      <c r="I81" s="60"/>
    </row>
    <row r="82" spans="2:10" ht="56.25" x14ac:dyDescent="0.3">
      <c r="B82" s="25" t="s">
        <v>20</v>
      </c>
      <c r="C82" s="45"/>
      <c r="D82" s="30"/>
      <c r="E82" s="7"/>
      <c r="F82" s="7"/>
      <c r="G82" s="7"/>
      <c r="H82" s="7"/>
      <c r="I82" s="13"/>
    </row>
    <row r="83" spans="2:10" ht="56.25" x14ac:dyDescent="0.3">
      <c r="B83" s="25"/>
      <c r="C83" s="18" t="s">
        <v>135</v>
      </c>
      <c r="D83" s="15">
        <v>133</v>
      </c>
      <c r="E83" s="15">
        <v>5.26</v>
      </c>
      <c r="F83" s="15">
        <v>4.92</v>
      </c>
      <c r="G83" s="15">
        <v>48.27</v>
      </c>
      <c r="H83" s="15">
        <v>255.6</v>
      </c>
      <c r="I83" s="15" t="s">
        <v>118</v>
      </c>
    </row>
    <row r="84" spans="2:10" x14ac:dyDescent="0.3">
      <c r="B84" s="25"/>
      <c r="C84" s="45" t="s">
        <v>166</v>
      </c>
      <c r="D84" s="30">
        <v>150</v>
      </c>
      <c r="E84" s="36">
        <v>0.04</v>
      </c>
      <c r="F84" s="36">
        <v>0.01</v>
      </c>
      <c r="G84" s="36">
        <v>6.99</v>
      </c>
      <c r="H84" s="36">
        <v>28</v>
      </c>
      <c r="I84" s="36" t="s">
        <v>11</v>
      </c>
    </row>
    <row r="85" spans="2:10" ht="37.5" x14ac:dyDescent="0.3">
      <c r="B85" s="25"/>
      <c r="C85" s="25" t="s">
        <v>59</v>
      </c>
      <c r="D85" s="30">
        <v>20</v>
      </c>
      <c r="E85" s="7">
        <v>1.6</v>
      </c>
      <c r="F85" s="8">
        <v>0.34</v>
      </c>
      <c r="G85" s="7">
        <v>12.6</v>
      </c>
      <c r="H85" s="7">
        <v>62.4</v>
      </c>
      <c r="I85" s="7" t="s">
        <v>100</v>
      </c>
    </row>
    <row r="86" spans="2:10" x14ac:dyDescent="0.3">
      <c r="B86" s="25"/>
      <c r="C86" s="25" t="s">
        <v>45</v>
      </c>
      <c r="D86" s="26">
        <v>50</v>
      </c>
      <c r="E86" s="13">
        <v>5.7</v>
      </c>
      <c r="F86" s="13">
        <v>5.7</v>
      </c>
      <c r="G86" s="13">
        <v>11.7</v>
      </c>
      <c r="H86" s="13">
        <v>123</v>
      </c>
      <c r="I86" s="7" t="s">
        <v>46</v>
      </c>
    </row>
    <row r="87" spans="2:10" ht="75" x14ac:dyDescent="0.3">
      <c r="B87" s="28" t="s">
        <v>94</v>
      </c>
      <c r="C87" s="28"/>
      <c r="D87" s="29">
        <f>SUM(D82:D86)</f>
        <v>353</v>
      </c>
      <c r="E87" s="12">
        <f>SUM(E82:E86)</f>
        <v>12.600000000000001</v>
      </c>
      <c r="F87" s="12">
        <f>SUM(F82:F86)</f>
        <v>10.969999999999999</v>
      </c>
      <c r="G87" s="12">
        <f>SUM(G82:G86)</f>
        <v>79.56</v>
      </c>
      <c r="H87" s="12">
        <f>SUM(H82:H86)</f>
        <v>469</v>
      </c>
      <c r="I87" s="7"/>
    </row>
    <row r="88" spans="2:10" x14ac:dyDescent="0.3">
      <c r="B88" s="21"/>
      <c r="C88" s="28" t="s">
        <v>21</v>
      </c>
      <c r="D88" s="29">
        <f>D70+D73+D81+D87</f>
        <v>1401</v>
      </c>
      <c r="E88" s="29">
        <f t="shared" ref="E88:H88" si="4">E70+E73+E81+E87</f>
        <v>46.27</v>
      </c>
      <c r="F88" s="29">
        <f t="shared" si="4"/>
        <v>38.79</v>
      </c>
      <c r="G88" s="29">
        <f t="shared" si="4"/>
        <v>219.44</v>
      </c>
      <c r="H88" s="29">
        <f t="shared" si="4"/>
        <v>1418.29</v>
      </c>
      <c r="I88" s="7"/>
    </row>
    <row r="89" spans="2:10" x14ac:dyDescent="0.3">
      <c r="B89" s="21"/>
      <c r="C89" s="28"/>
      <c r="D89" s="29"/>
      <c r="E89" s="12"/>
      <c r="F89" s="12"/>
      <c r="G89" s="12"/>
      <c r="H89" s="67">
        <f>(H88*100)/1400</f>
        <v>101.30642857142857</v>
      </c>
      <c r="I89" s="30"/>
      <c r="J89" s="1" t="s">
        <v>84</v>
      </c>
    </row>
    <row r="90" spans="2:10" x14ac:dyDescent="0.3">
      <c r="B90" s="45"/>
      <c r="C90" s="21"/>
      <c r="D90" s="21"/>
      <c r="E90" s="52"/>
      <c r="F90" s="52"/>
      <c r="G90" s="52"/>
      <c r="H90" s="52"/>
      <c r="I90" s="52"/>
    </row>
    <row r="91" spans="2:10" x14ac:dyDescent="0.3">
      <c r="B91" s="95" t="s">
        <v>0</v>
      </c>
      <c r="C91" s="95" t="s">
        <v>1</v>
      </c>
      <c r="D91" s="95" t="s">
        <v>2</v>
      </c>
      <c r="E91" s="99" t="s">
        <v>3</v>
      </c>
      <c r="F91" s="99"/>
      <c r="G91" s="99"/>
      <c r="H91" s="95" t="s">
        <v>4</v>
      </c>
      <c r="I91" s="95" t="s">
        <v>5</v>
      </c>
    </row>
    <row r="92" spans="2:10" ht="36.75" customHeight="1" x14ac:dyDescent="0.3">
      <c r="B92" s="95"/>
      <c r="C92" s="95"/>
      <c r="D92" s="95"/>
      <c r="E92" s="84" t="s">
        <v>6</v>
      </c>
      <c r="F92" s="84" t="s">
        <v>7</v>
      </c>
      <c r="G92" s="84" t="s">
        <v>8</v>
      </c>
      <c r="H92" s="95"/>
      <c r="I92" s="95"/>
    </row>
    <row r="93" spans="2:10" x14ac:dyDescent="0.3">
      <c r="B93" s="28" t="s">
        <v>39</v>
      </c>
      <c r="C93" s="68"/>
      <c r="D93" s="30"/>
      <c r="E93" s="7"/>
      <c r="F93" s="7"/>
      <c r="G93" s="7"/>
      <c r="H93" s="7"/>
      <c r="I93" s="7"/>
    </row>
    <row r="94" spans="2:10" ht="56.25" x14ac:dyDescent="0.3">
      <c r="B94" s="25" t="s">
        <v>9</v>
      </c>
      <c r="C94" s="18" t="s">
        <v>174</v>
      </c>
      <c r="D94" s="17">
        <v>165</v>
      </c>
      <c r="E94" s="16">
        <v>3.8</v>
      </c>
      <c r="F94" s="16">
        <v>5.9</v>
      </c>
      <c r="G94" s="16">
        <v>17.600000000000001</v>
      </c>
      <c r="H94" s="16">
        <v>138</v>
      </c>
      <c r="I94" s="13" t="s">
        <v>120</v>
      </c>
    </row>
    <row r="95" spans="2:10" x14ac:dyDescent="0.3">
      <c r="B95" s="68"/>
      <c r="C95" s="45" t="s">
        <v>166</v>
      </c>
      <c r="D95" s="30">
        <v>150</v>
      </c>
      <c r="E95" s="23">
        <v>0.04</v>
      </c>
      <c r="F95" s="23">
        <v>0.01</v>
      </c>
      <c r="G95" s="23">
        <v>6.99</v>
      </c>
      <c r="H95" s="23">
        <v>28</v>
      </c>
      <c r="I95" s="23" t="s">
        <v>11</v>
      </c>
    </row>
    <row r="96" spans="2:10" ht="37.5" x14ac:dyDescent="0.3">
      <c r="B96" s="25"/>
      <c r="C96" s="45" t="s">
        <v>172</v>
      </c>
      <c r="D96" s="30">
        <v>25</v>
      </c>
      <c r="E96" s="35">
        <v>2.8</v>
      </c>
      <c r="F96" s="35">
        <v>1.075</v>
      </c>
      <c r="G96" s="35">
        <v>16.45</v>
      </c>
      <c r="H96" s="35">
        <v>86.75</v>
      </c>
      <c r="I96" s="35" t="s">
        <v>100</v>
      </c>
    </row>
    <row r="97" spans="2:19" x14ac:dyDescent="0.3">
      <c r="B97" s="68"/>
      <c r="C97" s="45" t="s">
        <v>25</v>
      </c>
      <c r="D97" s="30">
        <v>10</v>
      </c>
      <c r="E97" s="7">
        <v>2.63</v>
      </c>
      <c r="F97" s="8">
        <v>2.66</v>
      </c>
      <c r="G97" s="7">
        <v>0</v>
      </c>
      <c r="H97" s="7">
        <v>34</v>
      </c>
      <c r="I97" s="7" t="s">
        <v>101</v>
      </c>
    </row>
    <row r="98" spans="2:19" ht="37.5" x14ac:dyDescent="0.3">
      <c r="B98" s="28" t="s">
        <v>65</v>
      </c>
      <c r="C98" s="25"/>
      <c r="D98" s="29">
        <f>SUM(D94:D97)</f>
        <v>350</v>
      </c>
      <c r="E98" s="12">
        <f>SUM(E94:E97)</f>
        <v>9.27</v>
      </c>
      <c r="F98" s="12">
        <f>SUM(F94:F97)</f>
        <v>9.6449999999999996</v>
      </c>
      <c r="G98" s="12">
        <f>SUM(G94:G97)</f>
        <v>41.040000000000006</v>
      </c>
      <c r="H98" s="12">
        <f>SUM(H94:H97)</f>
        <v>286.75</v>
      </c>
      <c r="I98" s="13"/>
    </row>
    <row r="99" spans="2:19" ht="56.25" x14ac:dyDescent="0.3">
      <c r="B99" s="25" t="s">
        <v>14</v>
      </c>
      <c r="C99" s="45" t="s">
        <v>69</v>
      </c>
      <c r="D99" s="26">
        <v>100</v>
      </c>
      <c r="E99" s="13">
        <v>0</v>
      </c>
      <c r="F99" s="13">
        <v>0</v>
      </c>
      <c r="G99" s="13">
        <v>10</v>
      </c>
      <c r="H99" s="13">
        <v>38</v>
      </c>
      <c r="I99" s="13" t="s">
        <v>70</v>
      </c>
      <c r="M99" s="45"/>
      <c r="N99" s="26"/>
      <c r="O99" s="13"/>
      <c r="P99" s="13"/>
      <c r="Q99" s="13"/>
      <c r="R99" s="13"/>
      <c r="S99" s="13"/>
    </row>
    <row r="100" spans="2:19" x14ac:dyDescent="0.3">
      <c r="B100" s="25"/>
      <c r="C100" s="28" t="s">
        <v>13</v>
      </c>
      <c r="D100" s="29">
        <v>100</v>
      </c>
      <c r="E100" s="29">
        <v>0</v>
      </c>
      <c r="F100" s="29">
        <v>0</v>
      </c>
      <c r="G100" s="29">
        <v>10</v>
      </c>
      <c r="H100" s="29">
        <v>38</v>
      </c>
      <c r="I100" s="13"/>
    </row>
    <row r="101" spans="2:19" x14ac:dyDescent="0.3">
      <c r="B101" s="25" t="s">
        <v>16</v>
      </c>
      <c r="C101" s="25" t="s">
        <v>34</v>
      </c>
      <c r="D101" s="26">
        <v>30</v>
      </c>
      <c r="E101" s="13">
        <v>0.43</v>
      </c>
      <c r="F101" s="13">
        <v>1.82</v>
      </c>
      <c r="G101" s="13">
        <v>28.17</v>
      </c>
      <c r="H101" s="13">
        <v>28.17</v>
      </c>
      <c r="I101" s="13" t="s">
        <v>35</v>
      </c>
    </row>
    <row r="102" spans="2:19" ht="75" x14ac:dyDescent="0.3">
      <c r="B102" s="25"/>
      <c r="C102" s="45" t="s">
        <v>123</v>
      </c>
      <c r="D102" s="26">
        <v>155</v>
      </c>
      <c r="E102" s="13">
        <v>1.1000000000000001</v>
      </c>
      <c r="F102" s="13">
        <v>3.3</v>
      </c>
      <c r="G102" s="13">
        <v>5</v>
      </c>
      <c r="H102" s="13">
        <v>55</v>
      </c>
      <c r="I102" s="13" t="s">
        <v>122</v>
      </c>
    </row>
    <row r="103" spans="2:19" s="14" customFormat="1" ht="75" x14ac:dyDescent="0.3">
      <c r="B103" s="47"/>
      <c r="C103" s="47" t="s">
        <v>153</v>
      </c>
      <c r="D103" s="64">
        <v>70</v>
      </c>
      <c r="E103" s="33">
        <v>8.33</v>
      </c>
      <c r="F103" s="33">
        <v>5.74</v>
      </c>
      <c r="G103" s="33">
        <v>8.51</v>
      </c>
      <c r="H103" s="33">
        <v>126.85</v>
      </c>
      <c r="I103" s="33" t="s">
        <v>124</v>
      </c>
    </row>
    <row r="104" spans="2:19" x14ac:dyDescent="0.3">
      <c r="B104" s="25"/>
      <c r="C104" s="45" t="s">
        <v>40</v>
      </c>
      <c r="D104" s="26">
        <v>110</v>
      </c>
      <c r="E104" s="13">
        <v>2.2400000000000002</v>
      </c>
      <c r="F104" s="13">
        <v>3.52</v>
      </c>
      <c r="G104" s="13">
        <v>14.98</v>
      </c>
      <c r="H104" s="13">
        <v>100.65</v>
      </c>
      <c r="I104" s="13" t="s">
        <v>73</v>
      </c>
    </row>
    <row r="105" spans="2:19" ht="37.5" x14ac:dyDescent="0.3">
      <c r="B105" s="25"/>
      <c r="C105" s="45" t="s">
        <v>19</v>
      </c>
      <c r="D105" s="30">
        <v>150</v>
      </c>
      <c r="E105" s="7">
        <v>0.33</v>
      </c>
      <c r="F105" s="7">
        <v>1.4999999999999999E-2</v>
      </c>
      <c r="G105" s="7">
        <v>20.83</v>
      </c>
      <c r="H105" s="7">
        <v>84.75</v>
      </c>
      <c r="I105" s="7" t="s">
        <v>27</v>
      </c>
    </row>
    <row r="106" spans="2:19" ht="37.5" x14ac:dyDescent="0.3">
      <c r="B106" s="25"/>
      <c r="C106" s="25" t="s">
        <v>59</v>
      </c>
      <c r="D106" s="30">
        <v>20</v>
      </c>
      <c r="E106" s="7">
        <v>1.6</v>
      </c>
      <c r="F106" s="8">
        <v>0.34</v>
      </c>
      <c r="G106" s="7">
        <v>12.6</v>
      </c>
      <c r="H106" s="7">
        <v>62.4</v>
      </c>
      <c r="I106" s="7" t="s">
        <v>100</v>
      </c>
    </row>
    <row r="107" spans="2:19" ht="37.5" x14ac:dyDescent="0.3">
      <c r="B107" s="25"/>
      <c r="C107" s="45" t="s">
        <v>60</v>
      </c>
      <c r="D107" s="26">
        <v>25</v>
      </c>
      <c r="E107" s="13">
        <v>2.81</v>
      </c>
      <c r="F107" s="10">
        <v>0.45</v>
      </c>
      <c r="G107" s="13">
        <v>16.059999999999999</v>
      </c>
      <c r="H107" s="33">
        <v>79.25</v>
      </c>
      <c r="I107" s="13" t="s">
        <v>100</v>
      </c>
    </row>
    <row r="108" spans="2:19" ht="37.5" x14ac:dyDescent="0.3">
      <c r="B108" s="28" t="s">
        <v>97</v>
      </c>
      <c r="C108" s="28"/>
      <c r="D108" s="29">
        <f>SUM(D101:D107)</f>
        <v>560</v>
      </c>
      <c r="E108" s="12">
        <f>SUM(E101:E107)</f>
        <v>16.84</v>
      </c>
      <c r="F108" s="12">
        <f>SUM(F101:F107)</f>
        <v>15.184999999999999</v>
      </c>
      <c r="G108" s="12">
        <f>SUM(G101:G107)</f>
        <v>106.14999999999999</v>
      </c>
      <c r="H108" s="12">
        <f>SUM(H101:H107)</f>
        <v>537.06999999999994</v>
      </c>
      <c r="I108" s="46"/>
    </row>
    <row r="109" spans="2:19" ht="93.75" x14ac:dyDescent="0.3">
      <c r="B109" s="25" t="s">
        <v>20</v>
      </c>
      <c r="C109" s="45" t="s">
        <v>175</v>
      </c>
      <c r="D109" s="26">
        <v>65</v>
      </c>
      <c r="E109" s="13">
        <v>19.170000000000002</v>
      </c>
      <c r="F109" s="13">
        <v>12.73</v>
      </c>
      <c r="G109" s="13">
        <v>19.14</v>
      </c>
      <c r="H109" s="13">
        <v>262.22000000000003</v>
      </c>
      <c r="I109" s="13" t="s">
        <v>121</v>
      </c>
    </row>
    <row r="110" spans="2:19" ht="56.25" x14ac:dyDescent="0.3">
      <c r="B110" s="25"/>
      <c r="C110" s="18" t="s">
        <v>176</v>
      </c>
      <c r="D110" s="19">
        <v>110</v>
      </c>
      <c r="E110" s="19">
        <v>2.37</v>
      </c>
      <c r="F110" s="19">
        <v>3.14</v>
      </c>
      <c r="G110" s="19">
        <v>16.98</v>
      </c>
      <c r="H110" s="19">
        <v>105.87</v>
      </c>
      <c r="I110" s="19" t="s">
        <v>171</v>
      </c>
    </row>
    <row r="111" spans="2:19" x14ac:dyDescent="0.3">
      <c r="B111" s="25"/>
      <c r="C111" s="45" t="s">
        <v>166</v>
      </c>
      <c r="D111" s="30">
        <v>150</v>
      </c>
      <c r="E111" s="23">
        <v>0.04</v>
      </c>
      <c r="F111" s="23">
        <v>0.01</v>
      </c>
      <c r="G111" s="23">
        <v>6.99</v>
      </c>
      <c r="H111" s="23">
        <v>28</v>
      </c>
      <c r="I111" s="23" t="s">
        <v>11</v>
      </c>
    </row>
    <row r="112" spans="2:19" ht="37.5" x14ac:dyDescent="0.3">
      <c r="B112" s="25"/>
      <c r="C112" s="25" t="s">
        <v>59</v>
      </c>
      <c r="D112" s="30">
        <v>20</v>
      </c>
      <c r="E112" s="7">
        <v>1.6</v>
      </c>
      <c r="F112" s="8">
        <v>0.34</v>
      </c>
      <c r="G112" s="7">
        <v>12.6</v>
      </c>
      <c r="H112" s="7">
        <v>62.4</v>
      </c>
      <c r="I112" s="7" t="s">
        <v>100</v>
      </c>
    </row>
    <row r="113" spans="2:10" s="14" customFormat="1" x14ac:dyDescent="0.3">
      <c r="B113" s="47"/>
      <c r="C113" s="45" t="s">
        <v>37</v>
      </c>
      <c r="D113" s="30">
        <v>100</v>
      </c>
      <c r="E113" s="7">
        <v>1.5</v>
      </c>
      <c r="F113" s="8">
        <v>0.5</v>
      </c>
      <c r="G113" s="7">
        <v>21</v>
      </c>
      <c r="H113" s="7">
        <v>95</v>
      </c>
      <c r="I113" s="7" t="s">
        <v>38</v>
      </c>
    </row>
    <row r="114" spans="2:10" ht="75" x14ac:dyDescent="0.3">
      <c r="B114" s="28" t="s">
        <v>98</v>
      </c>
      <c r="C114" s="28"/>
      <c r="D114" s="29">
        <f>D109+D110+D111+D112+D113</f>
        <v>445</v>
      </c>
      <c r="E114" s="29">
        <f t="shared" ref="E114:G114" si="5">E109+E110+E111+E112+E113</f>
        <v>24.680000000000003</v>
      </c>
      <c r="F114" s="29">
        <f t="shared" si="5"/>
        <v>16.720000000000002</v>
      </c>
      <c r="G114" s="29">
        <f t="shared" si="5"/>
        <v>76.710000000000008</v>
      </c>
      <c r="H114" s="12">
        <f>SUM(H109:H113)</f>
        <v>553.49</v>
      </c>
      <c r="I114" s="13"/>
    </row>
    <row r="115" spans="2:10" x14ac:dyDescent="0.3">
      <c r="B115" s="25"/>
      <c r="C115" s="28" t="s">
        <v>21</v>
      </c>
      <c r="D115" s="29">
        <f>D98+D100+D108+D114</f>
        <v>1455</v>
      </c>
      <c r="E115" s="12">
        <f>E114+E108+E100+E98</f>
        <v>50.790000000000006</v>
      </c>
      <c r="F115" s="12">
        <f>F114+F108+F100+F98</f>
        <v>41.55</v>
      </c>
      <c r="G115" s="12">
        <f>G114+G108+G100+G98</f>
        <v>233.90000000000003</v>
      </c>
      <c r="H115" s="12">
        <f>H98+H100+H108+H114</f>
        <v>1415.31</v>
      </c>
      <c r="I115" s="13"/>
    </row>
    <row r="116" spans="2:10" x14ac:dyDescent="0.3">
      <c r="B116" s="21"/>
      <c r="C116" s="21"/>
      <c r="D116" s="21">
        <f>SUM(D109:D113)</f>
        <v>445</v>
      </c>
      <c r="E116" s="52"/>
      <c r="F116" s="52"/>
      <c r="G116" s="52"/>
      <c r="H116" s="61">
        <f>(H115*100)/1400</f>
        <v>101.09357142857142</v>
      </c>
      <c r="I116" s="52" t="s">
        <v>84</v>
      </c>
    </row>
    <row r="117" spans="2:10" x14ac:dyDescent="0.3">
      <c r="B117" s="21"/>
      <c r="C117" s="21"/>
      <c r="D117" s="21"/>
      <c r="E117" s="52"/>
      <c r="F117" s="52"/>
      <c r="G117" s="52"/>
      <c r="H117" s="52"/>
      <c r="I117" s="52"/>
    </row>
    <row r="118" spans="2:10" x14ac:dyDescent="0.3">
      <c r="B118" s="21"/>
      <c r="C118" s="21"/>
      <c r="D118" s="21"/>
      <c r="E118" s="52"/>
      <c r="F118" s="52"/>
      <c r="G118" s="52"/>
      <c r="H118" s="52"/>
      <c r="I118" s="52"/>
    </row>
    <row r="119" spans="2:10" x14ac:dyDescent="0.3">
      <c r="B119" s="95" t="s">
        <v>0</v>
      </c>
      <c r="C119" s="95" t="s">
        <v>1</v>
      </c>
      <c r="D119" s="97" t="s">
        <v>2</v>
      </c>
      <c r="E119" s="99" t="s">
        <v>3</v>
      </c>
      <c r="F119" s="99"/>
      <c r="G119" s="99"/>
      <c r="H119" s="95" t="s">
        <v>4</v>
      </c>
      <c r="I119" s="95" t="s">
        <v>5</v>
      </c>
    </row>
    <row r="120" spans="2:10" ht="37.5" customHeight="1" x14ac:dyDescent="0.3">
      <c r="B120" s="95"/>
      <c r="C120" s="95"/>
      <c r="D120" s="97"/>
      <c r="E120" s="84" t="s">
        <v>6</v>
      </c>
      <c r="F120" s="84" t="s">
        <v>7</v>
      </c>
      <c r="G120" s="84" t="s">
        <v>8</v>
      </c>
      <c r="H120" s="95"/>
      <c r="I120" s="95"/>
    </row>
    <row r="121" spans="2:10" ht="25.5" customHeight="1" x14ac:dyDescent="0.3">
      <c r="B121" s="28" t="s">
        <v>43</v>
      </c>
      <c r="C121" s="25"/>
      <c r="D121" s="30"/>
      <c r="E121" s="7"/>
      <c r="F121" s="7"/>
      <c r="G121" s="7"/>
      <c r="H121" s="7"/>
      <c r="I121" s="7"/>
    </row>
    <row r="122" spans="2:10" ht="37.5" x14ac:dyDescent="0.3">
      <c r="B122" s="25"/>
      <c r="C122" s="45" t="s">
        <v>204</v>
      </c>
      <c r="D122" s="26">
        <v>165</v>
      </c>
      <c r="E122" s="13">
        <v>4.97</v>
      </c>
      <c r="F122" s="13">
        <v>4.5599999999999996</v>
      </c>
      <c r="G122" s="13">
        <v>14.23</v>
      </c>
      <c r="H122" s="13">
        <v>117.99</v>
      </c>
      <c r="I122" s="13" t="s">
        <v>198</v>
      </c>
      <c r="J122" s="82"/>
    </row>
    <row r="123" spans="2:10" ht="37.5" x14ac:dyDescent="0.3">
      <c r="B123" s="25"/>
      <c r="C123" s="25" t="s">
        <v>23</v>
      </c>
      <c r="D123" s="26">
        <v>150</v>
      </c>
      <c r="E123" s="7">
        <v>2.34</v>
      </c>
      <c r="F123" s="7">
        <v>2</v>
      </c>
      <c r="G123" s="7">
        <v>10.63</v>
      </c>
      <c r="H123" s="7">
        <v>70</v>
      </c>
      <c r="I123" s="7" t="s">
        <v>24</v>
      </c>
    </row>
    <row r="124" spans="2:10" ht="37.5" x14ac:dyDescent="0.3">
      <c r="B124" s="25"/>
      <c r="C124" s="45" t="s">
        <v>164</v>
      </c>
      <c r="D124" s="30">
        <v>35</v>
      </c>
      <c r="E124" s="23">
        <v>2.14</v>
      </c>
      <c r="F124" s="23">
        <v>6.6</v>
      </c>
      <c r="G124" s="23">
        <v>12.79</v>
      </c>
      <c r="H124" s="23">
        <v>119</v>
      </c>
      <c r="I124" s="23" t="s">
        <v>165</v>
      </c>
    </row>
    <row r="125" spans="2:10" ht="37.5" x14ac:dyDescent="0.3">
      <c r="B125" s="28" t="s">
        <v>71</v>
      </c>
      <c r="C125" s="28"/>
      <c r="D125" s="29">
        <f>SUM(D122:D124)</f>
        <v>350</v>
      </c>
      <c r="E125" s="12">
        <f>SUM(E122:E124)</f>
        <v>9.4499999999999993</v>
      </c>
      <c r="F125" s="12">
        <f>SUM(F122:F124)</f>
        <v>13.16</v>
      </c>
      <c r="G125" s="12">
        <f>SUM(G122:G124)</f>
        <v>37.65</v>
      </c>
      <c r="H125" s="12">
        <f>SUM(H122:H124)</f>
        <v>306.99</v>
      </c>
      <c r="I125" s="13"/>
    </row>
    <row r="126" spans="2:10" ht="37.5" x14ac:dyDescent="0.3">
      <c r="B126" s="25" t="s">
        <v>14</v>
      </c>
      <c r="C126" s="45" t="s">
        <v>206</v>
      </c>
      <c r="D126" s="30">
        <v>150</v>
      </c>
      <c r="E126" s="22">
        <v>0.04</v>
      </c>
      <c r="F126" s="22">
        <v>0.01</v>
      </c>
      <c r="G126" s="22">
        <v>6.99</v>
      </c>
      <c r="H126" s="22">
        <v>28</v>
      </c>
      <c r="I126" s="22" t="s">
        <v>11</v>
      </c>
    </row>
    <row r="127" spans="2:10" ht="37.5" x14ac:dyDescent="0.3">
      <c r="B127" s="25"/>
      <c r="C127" s="45" t="s">
        <v>228</v>
      </c>
      <c r="D127" s="26">
        <v>17</v>
      </c>
      <c r="E127" s="13">
        <v>0.66</v>
      </c>
      <c r="F127" s="13">
        <v>5.2</v>
      </c>
      <c r="G127" s="13">
        <v>10.63</v>
      </c>
      <c r="H127" s="13">
        <v>92.14</v>
      </c>
      <c r="I127" s="7"/>
    </row>
    <row r="128" spans="2:10" ht="56.25" x14ac:dyDescent="0.3">
      <c r="B128" s="28" t="s">
        <v>72</v>
      </c>
      <c r="C128" s="28"/>
      <c r="D128" s="29">
        <f>SUM(D126)</f>
        <v>150</v>
      </c>
      <c r="E128" s="12">
        <f>SUM(E126)</f>
        <v>0.04</v>
      </c>
      <c r="F128" s="12">
        <f>SUM(F126)</f>
        <v>0.01</v>
      </c>
      <c r="G128" s="12">
        <f>SUM(G126)</f>
        <v>6.99</v>
      </c>
      <c r="H128" s="12">
        <f>SUM(H126:H127)</f>
        <v>120.14</v>
      </c>
      <c r="I128" s="13"/>
    </row>
    <row r="129" spans="2:9" x14ac:dyDescent="0.3">
      <c r="B129" s="25" t="s">
        <v>16</v>
      </c>
      <c r="C129" s="45" t="s">
        <v>92</v>
      </c>
      <c r="D129" s="26">
        <v>30</v>
      </c>
      <c r="E129" s="13">
        <v>0.66</v>
      </c>
      <c r="F129" s="13">
        <v>1.38</v>
      </c>
      <c r="G129" s="13">
        <v>3.26</v>
      </c>
      <c r="H129" s="13">
        <v>28.11</v>
      </c>
      <c r="I129" s="13" t="s">
        <v>93</v>
      </c>
    </row>
    <row r="130" spans="2:9" ht="37.5" x14ac:dyDescent="0.3">
      <c r="B130" s="25"/>
      <c r="C130" s="18" t="s">
        <v>44</v>
      </c>
      <c r="D130" s="19">
        <v>150</v>
      </c>
      <c r="E130" s="19">
        <v>1.31</v>
      </c>
      <c r="F130" s="19">
        <v>0.76</v>
      </c>
      <c r="G130" s="19">
        <v>8.58</v>
      </c>
      <c r="H130" s="19">
        <v>67.5</v>
      </c>
      <c r="I130" s="19" t="s">
        <v>74</v>
      </c>
    </row>
    <row r="131" spans="2:9" ht="20.25" x14ac:dyDescent="0.3">
      <c r="B131" s="25"/>
      <c r="C131" s="70" t="s">
        <v>211</v>
      </c>
      <c r="D131" s="71">
        <v>50</v>
      </c>
      <c r="E131" s="72">
        <v>9.7200000000000006</v>
      </c>
      <c r="F131" s="72">
        <v>2.29</v>
      </c>
      <c r="G131" s="72">
        <v>8.31</v>
      </c>
      <c r="H131" s="72">
        <v>92.5</v>
      </c>
      <c r="I131" s="73" t="s">
        <v>212</v>
      </c>
    </row>
    <row r="132" spans="2:9" ht="20.25" x14ac:dyDescent="0.3">
      <c r="B132" s="25"/>
      <c r="C132" s="70" t="s">
        <v>213</v>
      </c>
      <c r="D132" s="71">
        <v>20</v>
      </c>
      <c r="E132" s="72">
        <v>0.23</v>
      </c>
      <c r="F132" s="72">
        <v>0.84</v>
      </c>
      <c r="G132" s="72">
        <v>1.6</v>
      </c>
      <c r="H132" s="72">
        <v>14.9</v>
      </c>
      <c r="I132" s="73" t="s">
        <v>214</v>
      </c>
    </row>
    <row r="133" spans="2:9" ht="37.5" x14ac:dyDescent="0.3">
      <c r="B133" s="25"/>
      <c r="C133" s="25" t="s">
        <v>17</v>
      </c>
      <c r="D133" s="26">
        <v>110</v>
      </c>
      <c r="E133" s="13">
        <v>4.0599999999999996</v>
      </c>
      <c r="F133" s="13">
        <v>3.9</v>
      </c>
      <c r="G133" s="13">
        <v>22.9</v>
      </c>
      <c r="H133" s="13">
        <v>145.9</v>
      </c>
      <c r="I133" s="7" t="s">
        <v>18</v>
      </c>
    </row>
    <row r="134" spans="2:9" ht="37.5" x14ac:dyDescent="0.3">
      <c r="B134" s="25"/>
      <c r="C134" s="25" t="s">
        <v>132</v>
      </c>
      <c r="D134" s="26">
        <v>150</v>
      </c>
      <c r="E134" s="52">
        <v>0.1</v>
      </c>
      <c r="F134" s="52">
        <v>0.03</v>
      </c>
      <c r="G134" s="52">
        <v>4.7</v>
      </c>
      <c r="H134" s="52">
        <v>19</v>
      </c>
      <c r="I134" s="52" t="s">
        <v>131</v>
      </c>
    </row>
    <row r="135" spans="2:9" ht="37.5" x14ac:dyDescent="0.3">
      <c r="B135" s="25"/>
      <c r="C135" s="25" t="s">
        <v>59</v>
      </c>
      <c r="D135" s="30">
        <v>20</v>
      </c>
      <c r="E135" s="7">
        <v>1.6</v>
      </c>
      <c r="F135" s="8">
        <v>0.34</v>
      </c>
      <c r="G135" s="7">
        <v>12.6</v>
      </c>
      <c r="H135" s="7">
        <v>62.4</v>
      </c>
      <c r="I135" s="7" t="s">
        <v>100</v>
      </c>
    </row>
    <row r="136" spans="2:9" ht="37.5" x14ac:dyDescent="0.3">
      <c r="B136" s="25"/>
      <c r="C136" s="45" t="s">
        <v>60</v>
      </c>
      <c r="D136" s="26">
        <v>25</v>
      </c>
      <c r="E136" s="13">
        <v>2.81</v>
      </c>
      <c r="F136" s="10">
        <v>0.45</v>
      </c>
      <c r="G136" s="13">
        <v>16.059999999999999</v>
      </c>
      <c r="H136" s="33">
        <v>79.25</v>
      </c>
      <c r="I136" s="13" t="s">
        <v>100</v>
      </c>
    </row>
    <row r="137" spans="2:9" ht="37.5" x14ac:dyDescent="0.3">
      <c r="B137" s="28" t="s">
        <v>67</v>
      </c>
      <c r="C137" s="28"/>
      <c r="D137" s="29">
        <f>SUM(D129:D136)</f>
        <v>555</v>
      </c>
      <c r="E137" s="12">
        <f>SUM(E129:E136)</f>
        <v>20.490000000000002</v>
      </c>
      <c r="F137" s="12">
        <f>SUM(F129:F136)</f>
        <v>9.9899999999999984</v>
      </c>
      <c r="G137" s="12">
        <f>SUM(G129:G136)</f>
        <v>78.010000000000005</v>
      </c>
      <c r="H137" s="12">
        <f>SUM(H129:H136)</f>
        <v>509.56</v>
      </c>
      <c r="I137" s="13"/>
    </row>
    <row r="138" spans="2:9" ht="56.25" x14ac:dyDescent="0.3">
      <c r="B138" s="25" t="s">
        <v>20</v>
      </c>
      <c r="C138" s="45" t="s">
        <v>177</v>
      </c>
      <c r="D138" s="26">
        <v>110</v>
      </c>
      <c r="E138" s="13">
        <v>3.3</v>
      </c>
      <c r="F138" s="13">
        <v>4.5599999999999996</v>
      </c>
      <c r="G138" s="13">
        <v>17.38</v>
      </c>
      <c r="H138" s="13">
        <v>124.45</v>
      </c>
      <c r="I138" s="13" t="s">
        <v>178</v>
      </c>
    </row>
    <row r="139" spans="2:9" s="32" customFormat="1" ht="75" x14ac:dyDescent="0.3">
      <c r="B139" s="54"/>
      <c r="C139" s="34" t="s">
        <v>205</v>
      </c>
      <c r="D139" s="74">
        <v>50</v>
      </c>
      <c r="E139" s="74">
        <v>3.43</v>
      </c>
      <c r="F139" s="74">
        <v>3.36</v>
      </c>
      <c r="G139" s="74">
        <v>19.649999999999999</v>
      </c>
      <c r="H139" s="74">
        <v>123.57</v>
      </c>
      <c r="I139" s="75" t="s">
        <v>200</v>
      </c>
    </row>
    <row r="140" spans="2:9" x14ac:dyDescent="0.3">
      <c r="B140" s="25"/>
      <c r="C140" s="45" t="s">
        <v>166</v>
      </c>
      <c r="D140" s="30">
        <v>150</v>
      </c>
      <c r="E140" s="36">
        <v>0.04</v>
      </c>
      <c r="F140" s="36">
        <v>0.01</v>
      </c>
      <c r="G140" s="36">
        <v>6.99</v>
      </c>
      <c r="H140" s="36">
        <v>28</v>
      </c>
      <c r="I140" s="36" t="s">
        <v>11</v>
      </c>
    </row>
    <row r="141" spans="2:9" ht="37.5" x14ac:dyDescent="0.3">
      <c r="B141" s="25"/>
      <c r="C141" s="25" t="s">
        <v>59</v>
      </c>
      <c r="D141" s="30">
        <v>20</v>
      </c>
      <c r="E141" s="7">
        <v>1.6</v>
      </c>
      <c r="F141" s="8">
        <v>0.34</v>
      </c>
      <c r="G141" s="7">
        <v>12.6</v>
      </c>
      <c r="H141" s="7">
        <v>62.4</v>
      </c>
      <c r="I141" s="7" t="s">
        <v>100</v>
      </c>
    </row>
    <row r="142" spans="2:9" ht="75" x14ac:dyDescent="0.3">
      <c r="B142" s="28" t="s">
        <v>95</v>
      </c>
      <c r="C142" s="25"/>
      <c r="D142" s="50">
        <f>D138+D139+D140+D141</f>
        <v>330</v>
      </c>
      <c r="E142" s="50">
        <f t="shared" ref="E142:H142" si="6">E138+E139+E140+E141</f>
        <v>8.370000000000001</v>
      </c>
      <c r="F142" s="50">
        <f t="shared" si="6"/>
        <v>8.27</v>
      </c>
      <c r="G142" s="50">
        <f t="shared" si="6"/>
        <v>56.620000000000005</v>
      </c>
      <c r="H142" s="50">
        <f t="shared" si="6"/>
        <v>338.41999999999996</v>
      </c>
      <c r="I142" s="7"/>
    </row>
    <row r="143" spans="2:9" x14ac:dyDescent="0.3">
      <c r="B143" s="28"/>
      <c r="C143" s="28" t="s">
        <v>21</v>
      </c>
      <c r="D143" s="76">
        <f>D142+D137+D128+D125</f>
        <v>1385</v>
      </c>
      <c r="E143" s="51">
        <f>E142+E137+E128+E125</f>
        <v>38.35</v>
      </c>
      <c r="F143" s="51">
        <f>F142+F137+F128+F125</f>
        <v>31.43</v>
      </c>
      <c r="G143" s="51">
        <f>G142+G137+G128+G125</f>
        <v>179.27</v>
      </c>
      <c r="H143" s="51">
        <f>H125+H128+H137+H142</f>
        <v>1275.1100000000001</v>
      </c>
      <c r="I143" s="7"/>
    </row>
    <row r="144" spans="2:9" x14ac:dyDescent="0.3">
      <c r="B144" s="21"/>
      <c r="C144" s="21"/>
      <c r="D144" s="21"/>
      <c r="E144" s="52"/>
      <c r="F144" s="52"/>
      <c r="G144" s="52"/>
      <c r="H144" s="61">
        <f>(H143*100)/1400</f>
        <v>91.079285714285732</v>
      </c>
      <c r="I144" s="52" t="s">
        <v>84</v>
      </c>
    </row>
    <row r="145" spans="1:10" x14ac:dyDescent="0.3">
      <c r="B145" s="21"/>
      <c r="C145" s="21"/>
      <c r="D145" s="21"/>
      <c r="E145" s="52"/>
      <c r="F145" s="52"/>
      <c r="G145" s="52"/>
      <c r="H145" s="52"/>
      <c r="I145" s="52"/>
    </row>
    <row r="146" spans="1:10" x14ac:dyDescent="0.3">
      <c r="B146" s="94" t="s">
        <v>0</v>
      </c>
      <c r="C146" s="94" t="s">
        <v>1</v>
      </c>
      <c r="D146" s="97" t="s">
        <v>2</v>
      </c>
      <c r="E146" s="96" t="s">
        <v>3</v>
      </c>
      <c r="F146" s="96"/>
      <c r="G146" s="96"/>
      <c r="H146" s="94" t="s">
        <v>4</v>
      </c>
      <c r="I146" s="97" t="s">
        <v>5</v>
      </c>
    </row>
    <row r="147" spans="1:10" ht="34.5" customHeight="1" x14ac:dyDescent="0.3">
      <c r="B147" s="94"/>
      <c r="C147" s="94"/>
      <c r="D147" s="97"/>
      <c r="E147" s="86" t="s">
        <v>6</v>
      </c>
      <c r="F147" s="86" t="s">
        <v>7</v>
      </c>
      <c r="G147" s="86" t="s">
        <v>8</v>
      </c>
      <c r="H147" s="94"/>
      <c r="I147" s="97"/>
    </row>
    <row r="148" spans="1:10" ht="56.25" x14ac:dyDescent="0.3">
      <c r="B148" s="28" t="s">
        <v>75</v>
      </c>
      <c r="C148" s="25"/>
      <c r="D148" s="30"/>
      <c r="E148" s="44"/>
      <c r="F148" s="44"/>
      <c r="G148" s="44"/>
      <c r="H148" s="44"/>
      <c r="I148" s="7"/>
    </row>
    <row r="149" spans="1:10" ht="56.25" x14ac:dyDescent="0.3">
      <c r="B149" s="25" t="s">
        <v>9</v>
      </c>
      <c r="C149" s="45" t="s">
        <v>232</v>
      </c>
      <c r="D149" s="26">
        <v>165</v>
      </c>
      <c r="E149" s="13">
        <v>4.88</v>
      </c>
      <c r="F149" s="13">
        <v>6.27</v>
      </c>
      <c r="G149" s="13">
        <v>42.65</v>
      </c>
      <c r="H149" s="13">
        <v>246.96</v>
      </c>
      <c r="I149" s="13" t="s">
        <v>47</v>
      </c>
    </row>
    <row r="150" spans="1:10" x14ac:dyDescent="0.3">
      <c r="B150" s="25"/>
      <c r="C150" s="45" t="s">
        <v>166</v>
      </c>
      <c r="D150" s="30">
        <v>150</v>
      </c>
      <c r="E150" s="23">
        <v>0.04</v>
      </c>
      <c r="F150" s="23">
        <v>0.01</v>
      </c>
      <c r="G150" s="23">
        <v>6.99</v>
      </c>
      <c r="H150" s="23">
        <v>28</v>
      </c>
      <c r="I150" s="23" t="s">
        <v>11</v>
      </c>
    </row>
    <row r="151" spans="1:10" ht="37.5" x14ac:dyDescent="0.3">
      <c r="B151" s="25"/>
      <c r="C151" s="45" t="s">
        <v>164</v>
      </c>
      <c r="D151" s="30">
        <v>35</v>
      </c>
      <c r="E151" s="23">
        <v>2.14</v>
      </c>
      <c r="F151" s="23">
        <v>6.6</v>
      </c>
      <c r="G151" s="23">
        <v>12.79</v>
      </c>
      <c r="H151" s="23">
        <v>119</v>
      </c>
      <c r="I151" s="23" t="s">
        <v>165</v>
      </c>
    </row>
    <row r="152" spans="1:10" ht="37.5" x14ac:dyDescent="0.3">
      <c r="B152" s="28" t="s">
        <v>65</v>
      </c>
      <c r="C152" s="28"/>
      <c r="D152" s="29">
        <f>SUM(D149:D151)</f>
        <v>350</v>
      </c>
      <c r="E152" s="12">
        <f>SUM(E149:E151)</f>
        <v>7.0600000000000005</v>
      </c>
      <c r="F152" s="12">
        <f>SUM(F149:F151)</f>
        <v>12.879999999999999</v>
      </c>
      <c r="G152" s="12">
        <f>SUM(G149:G151)</f>
        <v>62.43</v>
      </c>
      <c r="H152" s="12">
        <f>SUM(H149:H151)</f>
        <v>393.96000000000004</v>
      </c>
      <c r="I152" s="13"/>
    </row>
    <row r="153" spans="1:10" ht="37.5" x14ac:dyDescent="0.3">
      <c r="B153" s="25" t="s">
        <v>14</v>
      </c>
      <c r="C153" s="45" t="s">
        <v>206</v>
      </c>
      <c r="D153" s="30">
        <v>150</v>
      </c>
      <c r="E153" s="22">
        <v>0.04</v>
      </c>
      <c r="F153" s="22">
        <v>0.01</v>
      </c>
      <c r="G153" s="22">
        <v>6.99</v>
      </c>
      <c r="H153" s="22">
        <v>28</v>
      </c>
      <c r="I153" s="22" t="s">
        <v>11</v>
      </c>
    </row>
    <row r="154" spans="1:10" ht="37.5" x14ac:dyDescent="0.3">
      <c r="B154" s="25"/>
      <c r="C154" s="45" t="s">
        <v>228</v>
      </c>
      <c r="D154" s="26">
        <v>14</v>
      </c>
      <c r="E154" s="13">
        <v>1.03</v>
      </c>
      <c r="F154" s="13">
        <v>1.54</v>
      </c>
      <c r="G154" s="13">
        <v>9.9</v>
      </c>
      <c r="H154" s="13">
        <v>57.5</v>
      </c>
      <c r="I154" s="13"/>
    </row>
    <row r="155" spans="1:10" ht="56.25" x14ac:dyDescent="0.3">
      <c r="B155" s="28" t="s">
        <v>76</v>
      </c>
      <c r="C155" s="28"/>
      <c r="D155" s="29">
        <f>D153+D154</f>
        <v>164</v>
      </c>
      <c r="E155" s="29">
        <f t="shared" ref="E155:H155" si="7">E153+E154</f>
        <v>1.07</v>
      </c>
      <c r="F155" s="29">
        <f t="shared" si="7"/>
        <v>1.55</v>
      </c>
      <c r="G155" s="29">
        <f t="shared" si="7"/>
        <v>16.89</v>
      </c>
      <c r="H155" s="29">
        <f t="shared" si="7"/>
        <v>85.5</v>
      </c>
      <c r="I155" s="13"/>
    </row>
    <row r="156" spans="1:10" ht="56.25" x14ac:dyDescent="0.3">
      <c r="B156" s="25" t="s">
        <v>16</v>
      </c>
      <c r="C156" s="63" t="s">
        <v>235</v>
      </c>
      <c r="D156" s="64">
        <v>30</v>
      </c>
      <c r="E156" s="33">
        <v>0.24</v>
      </c>
      <c r="F156" s="31">
        <v>0.03</v>
      </c>
      <c r="G156" s="33">
        <v>0.99</v>
      </c>
      <c r="H156" s="33">
        <v>4.2</v>
      </c>
      <c r="I156" s="33" t="s">
        <v>159</v>
      </c>
    </row>
    <row r="157" spans="1:10" x14ac:dyDescent="0.3">
      <c r="B157" s="25"/>
      <c r="C157" s="24" t="s">
        <v>53</v>
      </c>
      <c r="D157" s="19">
        <v>150</v>
      </c>
      <c r="E157" s="19">
        <v>1.08</v>
      </c>
      <c r="F157" s="19">
        <v>2.33</v>
      </c>
      <c r="G157" s="19">
        <v>6.08</v>
      </c>
      <c r="H157" s="19">
        <v>50</v>
      </c>
      <c r="I157" s="19" t="s">
        <v>54</v>
      </c>
      <c r="J157" s="83"/>
    </row>
    <row r="158" spans="1:10" ht="75" x14ac:dyDescent="0.3">
      <c r="B158" s="25"/>
      <c r="C158" s="25" t="s">
        <v>152</v>
      </c>
      <c r="D158" s="26">
        <v>70</v>
      </c>
      <c r="E158" s="13">
        <v>5.71</v>
      </c>
      <c r="F158" s="13">
        <v>8.57</v>
      </c>
      <c r="G158" s="13">
        <v>7.14</v>
      </c>
      <c r="H158" s="13">
        <v>132.13999999999999</v>
      </c>
      <c r="I158" s="13" t="s">
        <v>137</v>
      </c>
    </row>
    <row r="159" spans="1:10" ht="57" thickBot="1" x14ac:dyDescent="0.35">
      <c r="B159" s="25"/>
      <c r="C159" s="78" t="s">
        <v>126</v>
      </c>
      <c r="D159" s="7">
        <v>113</v>
      </c>
      <c r="E159" s="7">
        <v>6.16</v>
      </c>
      <c r="F159" s="7">
        <v>3.96</v>
      </c>
      <c r="G159" s="7">
        <v>25.4</v>
      </c>
      <c r="H159" s="7">
        <v>164.36</v>
      </c>
      <c r="I159" s="7" t="s">
        <v>125</v>
      </c>
      <c r="J159" s="2"/>
    </row>
    <row r="160" spans="1:10" s="14" customFormat="1" x14ac:dyDescent="0.3">
      <c r="A160" s="14" t="s">
        <v>30</v>
      </c>
      <c r="B160" s="47"/>
      <c r="C160" s="45" t="s">
        <v>41</v>
      </c>
      <c r="D160" s="30">
        <v>150</v>
      </c>
      <c r="E160" s="7">
        <v>0</v>
      </c>
      <c r="F160" s="7">
        <v>0</v>
      </c>
      <c r="G160" s="7">
        <v>17.600000000000001</v>
      </c>
      <c r="H160" s="7">
        <v>66.75</v>
      </c>
      <c r="I160" s="7" t="s">
        <v>68</v>
      </c>
    </row>
    <row r="161" spans="2:9" ht="37.5" x14ac:dyDescent="0.3">
      <c r="B161" s="25"/>
      <c r="C161" s="25" t="s">
        <v>59</v>
      </c>
      <c r="D161" s="30">
        <v>20</v>
      </c>
      <c r="E161" s="7">
        <v>1.6</v>
      </c>
      <c r="F161" s="8">
        <v>0.34</v>
      </c>
      <c r="G161" s="7">
        <v>12.6</v>
      </c>
      <c r="H161" s="7">
        <v>62.4</v>
      </c>
      <c r="I161" s="7" t="s">
        <v>100</v>
      </c>
    </row>
    <row r="162" spans="2:9" ht="37.5" x14ac:dyDescent="0.3">
      <c r="B162" s="25"/>
      <c r="C162" s="45" t="s">
        <v>60</v>
      </c>
      <c r="D162" s="26">
        <v>25</v>
      </c>
      <c r="E162" s="13">
        <v>2.81</v>
      </c>
      <c r="F162" s="10">
        <v>0.45</v>
      </c>
      <c r="G162" s="13">
        <v>16.059999999999999</v>
      </c>
      <c r="H162" s="33">
        <v>79.25</v>
      </c>
      <c r="I162" s="13" t="s">
        <v>100</v>
      </c>
    </row>
    <row r="163" spans="2:9" ht="37.5" x14ac:dyDescent="0.3">
      <c r="B163" s="28" t="s">
        <v>67</v>
      </c>
      <c r="C163" s="28"/>
      <c r="D163" s="29">
        <f>SUM(D156:D162)</f>
        <v>558</v>
      </c>
      <c r="E163" s="12">
        <f>SUM(E156:E162)</f>
        <v>17.600000000000001</v>
      </c>
      <c r="F163" s="12">
        <f>SUM(F156:F162)</f>
        <v>15.68</v>
      </c>
      <c r="G163" s="12">
        <f>SUM(G156:G162)</f>
        <v>85.87</v>
      </c>
      <c r="H163" s="12">
        <f>SUM(H156:H162)</f>
        <v>559.09999999999991</v>
      </c>
      <c r="I163" s="13"/>
    </row>
    <row r="164" spans="2:9" ht="56.25" x14ac:dyDescent="0.3">
      <c r="B164" s="45" t="s">
        <v>20</v>
      </c>
      <c r="C164" s="45" t="s">
        <v>81</v>
      </c>
      <c r="D164" s="26">
        <v>110</v>
      </c>
      <c r="E164" s="13">
        <v>5.03</v>
      </c>
      <c r="F164" s="13">
        <v>4.97</v>
      </c>
      <c r="G164" s="13">
        <v>21.03</v>
      </c>
      <c r="H164" s="13">
        <v>149.03</v>
      </c>
      <c r="I164" s="13" t="s">
        <v>82</v>
      </c>
    </row>
    <row r="165" spans="2:9" ht="37.5" x14ac:dyDescent="0.3">
      <c r="B165" s="25"/>
      <c r="C165" s="25" t="s">
        <v>59</v>
      </c>
      <c r="D165" s="30">
        <v>20</v>
      </c>
      <c r="E165" s="7">
        <v>1.6</v>
      </c>
      <c r="F165" s="8">
        <v>0.34</v>
      </c>
      <c r="G165" s="7">
        <v>12.6</v>
      </c>
      <c r="H165" s="7">
        <v>62.4</v>
      </c>
      <c r="I165" s="7" t="s">
        <v>100</v>
      </c>
    </row>
    <row r="166" spans="2:9" x14ac:dyDescent="0.3">
      <c r="B166" s="25"/>
      <c r="C166" s="45" t="s">
        <v>166</v>
      </c>
      <c r="D166" s="30">
        <v>150</v>
      </c>
      <c r="E166" s="23">
        <v>0.04</v>
      </c>
      <c r="F166" s="23">
        <v>0.01</v>
      </c>
      <c r="G166" s="23">
        <v>6.99</v>
      </c>
      <c r="H166" s="23">
        <v>28</v>
      </c>
      <c r="I166" s="23" t="s">
        <v>11</v>
      </c>
    </row>
    <row r="167" spans="2:9" s="20" customFormat="1" ht="75" x14ac:dyDescent="0.3">
      <c r="B167" s="28" t="s">
        <v>95</v>
      </c>
      <c r="C167" s="28"/>
      <c r="D167" s="29">
        <f>SUM(D164:D166)</f>
        <v>280</v>
      </c>
      <c r="E167" s="12">
        <f>SUM(E164:E166)</f>
        <v>6.6700000000000008</v>
      </c>
      <c r="F167" s="12">
        <f>SUM(F164:F166)</f>
        <v>5.3199999999999994</v>
      </c>
      <c r="G167" s="12">
        <f>SUM(G164:G166)</f>
        <v>40.620000000000005</v>
      </c>
      <c r="H167" s="12">
        <f>SUM(H164:H166)</f>
        <v>239.43</v>
      </c>
      <c r="I167" s="12"/>
    </row>
    <row r="168" spans="2:9" x14ac:dyDescent="0.3">
      <c r="B168" s="25"/>
      <c r="C168" s="28"/>
      <c r="D168" s="29">
        <f>SUM(D164:D167)</f>
        <v>560</v>
      </c>
      <c r="E168" s="12">
        <f>SUM(E164:E167)</f>
        <v>13.340000000000002</v>
      </c>
      <c r="F168" s="12">
        <f>SUM(F164:F167)</f>
        <v>10.639999999999999</v>
      </c>
      <c r="G168" s="12">
        <f>SUM(G164:G167)</f>
        <v>81.240000000000009</v>
      </c>
      <c r="H168" s="12">
        <f>SUM(H164:H167)</f>
        <v>478.86</v>
      </c>
      <c r="I168" s="13"/>
    </row>
    <row r="169" spans="2:9" x14ac:dyDescent="0.3">
      <c r="B169" s="25"/>
      <c r="C169" s="28" t="s">
        <v>21</v>
      </c>
      <c r="D169" s="50">
        <f>D152+D155+D163+D167</f>
        <v>1352</v>
      </c>
      <c r="E169" s="50">
        <f t="shared" ref="E169:H169" si="8">E152+E155+E163+E167</f>
        <v>32.400000000000006</v>
      </c>
      <c r="F169" s="50">
        <f t="shared" si="8"/>
        <v>35.43</v>
      </c>
      <c r="G169" s="50">
        <f t="shared" si="8"/>
        <v>205.81</v>
      </c>
      <c r="H169" s="50">
        <f t="shared" si="8"/>
        <v>1277.99</v>
      </c>
      <c r="I169" s="7"/>
    </row>
    <row r="170" spans="2:9" x14ac:dyDescent="0.3">
      <c r="B170" s="21"/>
      <c r="C170" s="21"/>
      <c r="D170" s="21"/>
      <c r="E170" s="52"/>
      <c r="F170" s="52"/>
      <c r="G170" s="52"/>
      <c r="H170" s="61">
        <f>(H169*100)/1400</f>
        <v>91.284999999999997</v>
      </c>
      <c r="I170" s="52" t="s">
        <v>84</v>
      </c>
    </row>
    <row r="171" spans="2:9" x14ac:dyDescent="0.3">
      <c r="B171" s="21"/>
      <c r="C171" s="21"/>
      <c r="D171" s="21"/>
      <c r="E171" s="52"/>
      <c r="F171" s="52"/>
      <c r="G171" s="52"/>
      <c r="H171" s="52"/>
      <c r="I171" s="52"/>
    </row>
    <row r="172" spans="2:9" x14ac:dyDescent="0.3">
      <c r="B172" s="21"/>
      <c r="C172" s="21"/>
      <c r="D172" s="21"/>
      <c r="E172" s="52"/>
      <c r="F172" s="52"/>
      <c r="G172" s="52"/>
      <c r="H172" s="52"/>
      <c r="I172" s="52"/>
    </row>
    <row r="173" spans="2:9" x14ac:dyDescent="0.3">
      <c r="B173" s="97" t="s">
        <v>0</v>
      </c>
      <c r="C173" s="97" t="s">
        <v>1</v>
      </c>
      <c r="D173" s="97" t="s">
        <v>2</v>
      </c>
      <c r="E173" s="98" t="s">
        <v>3</v>
      </c>
      <c r="F173" s="98"/>
      <c r="G173" s="98"/>
      <c r="H173" s="97" t="s">
        <v>4</v>
      </c>
      <c r="I173" s="97" t="s">
        <v>5</v>
      </c>
    </row>
    <row r="174" spans="2:9" ht="31.5" customHeight="1" x14ac:dyDescent="0.3">
      <c r="B174" s="97"/>
      <c r="C174" s="97"/>
      <c r="D174" s="97"/>
      <c r="E174" s="51" t="s">
        <v>6</v>
      </c>
      <c r="F174" s="51" t="s">
        <v>7</v>
      </c>
      <c r="G174" s="51" t="s">
        <v>8</v>
      </c>
      <c r="H174" s="97"/>
      <c r="I174" s="97"/>
    </row>
    <row r="175" spans="2:9" x14ac:dyDescent="0.3">
      <c r="B175" s="28" t="s">
        <v>49</v>
      </c>
      <c r="C175" s="25"/>
      <c r="D175" s="30"/>
      <c r="E175" s="7"/>
      <c r="F175" s="7"/>
      <c r="G175" s="7"/>
      <c r="H175" s="7"/>
      <c r="I175" s="7"/>
    </row>
    <row r="176" spans="2:9" ht="56.25" x14ac:dyDescent="0.3">
      <c r="B176" s="28" t="s">
        <v>9</v>
      </c>
      <c r="C176" s="25" t="s">
        <v>140</v>
      </c>
      <c r="D176" s="26">
        <v>160</v>
      </c>
      <c r="E176" s="13">
        <v>5.8</v>
      </c>
      <c r="F176" s="13">
        <v>6.8</v>
      </c>
      <c r="G176" s="13">
        <v>27.4</v>
      </c>
      <c r="H176" s="13">
        <v>194.3</v>
      </c>
      <c r="I176" s="13" t="s">
        <v>50</v>
      </c>
    </row>
    <row r="177" spans="2:10" ht="37.5" x14ac:dyDescent="0.3">
      <c r="B177" s="25"/>
      <c r="C177" s="25" t="s">
        <v>23</v>
      </c>
      <c r="D177" s="26">
        <v>150</v>
      </c>
      <c r="E177" s="13">
        <v>2.37</v>
      </c>
      <c r="F177" s="13">
        <v>2.0099999999999998</v>
      </c>
      <c r="G177" s="13">
        <v>11.97</v>
      </c>
      <c r="H177" s="13">
        <v>75.8</v>
      </c>
      <c r="I177" s="13" t="s">
        <v>24</v>
      </c>
    </row>
    <row r="178" spans="2:10" ht="37.5" x14ac:dyDescent="0.3">
      <c r="B178" s="25"/>
      <c r="C178" s="45" t="s">
        <v>172</v>
      </c>
      <c r="D178" s="30">
        <v>30</v>
      </c>
      <c r="E178" s="35">
        <v>3.36</v>
      </c>
      <c r="F178" s="35">
        <v>1.29</v>
      </c>
      <c r="G178" s="35">
        <v>19.739999999999998</v>
      </c>
      <c r="H178" s="35">
        <v>104.1</v>
      </c>
      <c r="I178" s="35" t="s">
        <v>100</v>
      </c>
    </row>
    <row r="179" spans="2:10" x14ac:dyDescent="0.3">
      <c r="B179" s="25"/>
      <c r="C179" s="45" t="s">
        <v>25</v>
      </c>
      <c r="D179" s="30">
        <v>10</v>
      </c>
      <c r="E179" s="7">
        <v>2.63</v>
      </c>
      <c r="F179" s="8">
        <v>2.66</v>
      </c>
      <c r="G179" s="7">
        <v>0</v>
      </c>
      <c r="H179" s="7">
        <v>34</v>
      </c>
      <c r="I179" s="7" t="s">
        <v>101</v>
      </c>
    </row>
    <row r="180" spans="2:10" ht="37.5" x14ac:dyDescent="0.3">
      <c r="B180" s="28" t="s">
        <v>65</v>
      </c>
      <c r="C180" s="25"/>
      <c r="D180" s="29">
        <f>SUM(D176:D179)</f>
        <v>350</v>
      </c>
      <c r="E180" s="12">
        <f>SUM(E176:E179)</f>
        <v>14.16</v>
      </c>
      <c r="F180" s="12">
        <f>SUM(F176:F179)</f>
        <v>12.759999999999998</v>
      </c>
      <c r="G180" s="12">
        <f>SUM(G176:G179)</f>
        <v>59.11</v>
      </c>
      <c r="H180" s="12">
        <f>SUM(H176:H179)</f>
        <v>408.20000000000005</v>
      </c>
      <c r="I180" s="13"/>
    </row>
    <row r="181" spans="2:10" ht="37.5" x14ac:dyDescent="0.3">
      <c r="B181" s="25" t="s">
        <v>14</v>
      </c>
      <c r="C181" s="47" t="s">
        <v>229</v>
      </c>
      <c r="D181" s="64">
        <v>103</v>
      </c>
      <c r="E181" s="33">
        <v>2.9</v>
      </c>
      <c r="F181" s="31">
        <v>2.5</v>
      </c>
      <c r="G181" s="33">
        <v>4</v>
      </c>
      <c r="H181" s="33">
        <v>50</v>
      </c>
      <c r="I181" s="7" t="s">
        <v>111</v>
      </c>
    </row>
    <row r="182" spans="2:10" ht="56.25" x14ac:dyDescent="0.3">
      <c r="B182" s="28" t="s">
        <v>76</v>
      </c>
      <c r="C182" s="28"/>
      <c r="D182" s="29">
        <f>D181</f>
        <v>103</v>
      </c>
      <c r="E182" s="29">
        <f t="shared" ref="E182:H182" si="9">E181</f>
        <v>2.9</v>
      </c>
      <c r="F182" s="29">
        <f t="shared" si="9"/>
        <v>2.5</v>
      </c>
      <c r="G182" s="29">
        <f t="shared" si="9"/>
        <v>4</v>
      </c>
      <c r="H182" s="29">
        <f t="shared" si="9"/>
        <v>50</v>
      </c>
      <c r="I182" s="13"/>
    </row>
    <row r="183" spans="2:10" x14ac:dyDescent="0.3">
      <c r="B183" s="28" t="s">
        <v>16</v>
      </c>
      <c r="C183" s="25" t="s">
        <v>127</v>
      </c>
      <c r="D183" s="26">
        <v>30</v>
      </c>
      <c r="E183" s="13">
        <v>0.52</v>
      </c>
      <c r="F183" s="13">
        <v>2.17</v>
      </c>
      <c r="G183" s="13">
        <v>2.77</v>
      </c>
      <c r="H183" s="13">
        <v>32.25</v>
      </c>
      <c r="I183" s="13" t="s">
        <v>128</v>
      </c>
    </row>
    <row r="184" spans="2:10" ht="56.25" x14ac:dyDescent="0.3">
      <c r="B184" s="25"/>
      <c r="C184" s="45" t="s">
        <v>103</v>
      </c>
      <c r="D184" s="26">
        <v>160</v>
      </c>
      <c r="E184" s="13">
        <v>4.5</v>
      </c>
      <c r="F184" s="13">
        <v>2.6</v>
      </c>
      <c r="G184" s="13">
        <v>17.7</v>
      </c>
      <c r="H184" s="13">
        <v>114</v>
      </c>
      <c r="I184" s="13" t="s">
        <v>78</v>
      </c>
    </row>
    <row r="185" spans="2:10" ht="60.75" x14ac:dyDescent="0.3">
      <c r="B185" s="25"/>
      <c r="C185" s="79" t="s">
        <v>148</v>
      </c>
      <c r="D185" s="49">
        <v>180</v>
      </c>
      <c r="E185" s="38">
        <v>14.63</v>
      </c>
      <c r="F185" s="38">
        <v>19.48</v>
      </c>
      <c r="G185" s="38">
        <v>14.51</v>
      </c>
      <c r="H185" s="38">
        <v>292.75</v>
      </c>
      <c r="I185" s="38" t="s">
        <v>80</v>
      </c>
      <c r="J185" s="37"/>
    </row>
    <row r="186" spans="2:10" ht="37.5" x14ac:dyDescent="0.3">
      <c r="B186" s="25"/>
      <c r="C186" s="45" t="s">
        <v>19</v>
      </c>
      <c r="D186" s="30">
        <v>150</v>
      </c>
      <c r="E186" s="7">
        <v>0.33</v>
      </c>
      <c r="F186" s="7">
        <v>1.4999999999999999E-2</v>
      </c>
      <c r="G186" s="7">
        <v>20.83</v>
      </c>
      <c r="H186" s="7">
        <v>84.75</v>
      </c>
      <c r="I186" s="7" t="s">
        <v>27</v>
      </c>
    </row>
    <row r="187" spans="2:10" ht="37.5" x14ac:dyDescent="0.3">
      <c r="B187" s="25"/>
      <c r="C187" s="25" t="s">
        <v>59</v>
      </c>
      <c r="D187" s="30">
        <v>20</v>
      </c>
      <c r="E187" s="7">
        <v>1.6</v>
      </c>
      <c r="F187" s="8">
        <v>0.34</v>
      </c>
      <c r="G187" s="7">
        <v>12.6</v>
      </c>
      <c r="H187" s="7">
        <v>62.4</v>
      </c>
      <c r="I187" s="7" t="s">
        <v>100</v>
      </c>
    </row>
    <row r="188" spans="2:10" ht="37.5" x14ac:dyDescent="0.3">
      <c r="B188" s="25"/>
      <c r="C188" s="45" t="s">
        <v>60</v>
      </c>
      <c r="D188" s="26">
        <v>25</v>
      </c>
      <c r="E188" s="13">
        <v>2.81</v>
      </c>
      <c r="F188" s="10">
        <v>0.45</v>
      </c>
      <c r="G188" s="13">
        <v>16.059999999999999</v>
      </c>
      <c r="H188" s="33">
        <v>79.25</v>
      </c>
      <c r="I188" s="13" t="s">
        <v>100</v>
      </c>
    </row>
    <row r="189" spans="2:10" s="20" customFormat="1" ht="37.5" x14ac:dyDescent="0.3">
      <c r="B189" s="28" t="s">
        <v>67</v>
      </c>
      <c r="C189" s="28"/>
      <c r="D189" s="29">
        <f>SUM(D183:D188)</f>
        <v>565</v>
      </c>
      <c r="E189" s="12">
        <f>SUM(E183:E188)</f>
        <v>24.389999999999997</v>
      </c>
      <c r="F189" s="12">
        <f>SUM(F183:F188)</f>
        <v>25.055</v>
      </c>
      <c r="G189" s="12">
        <f>SUM(G183:G188)</f>
        <v>84.47</v>
      </c>
      <c r="H189" s="12">
        <f>SUM(H183:H188)</f>
        <v>665.4</v>
      </c>
      <c r="I189" s="12"/>
    </row>
    <row r="190" spans="2:10" x14ac:dyDescent="0.3">
      <c r="B190" s="25"/>
      <c r="C190" s="28"/>
      <c r="D190" s="29"/>
      <c r="E190" s="12"/>
      <c r="F190" s="12"/>
      <c r="G190" s="12"/>
      <c r="H190" s="12"/>
      <c r="I190" s="13"/>
    </row>
    <row r="191" spans="2:10" x14ac:dyDescent="0.3">
      <c r="B191" s="21"/>
      <c r="C191" s="21"/>
      <c r="D191" s="21"/>
      <c r="E191" s="52"/>
      <c r="F191" s="52"/>
      <c r="G191" s="52"/>
      <c r="H191" s="52"/>
      <c r="I191" s="52"/>
    </row>
    <row r="192" spans="2:10" ht="56.25" x14ac:dyDescent="0.3">
      <c r="B192" s="25" t="s">
        <v>20</v>
      </c>
      <c r="C192" s="18" t="s">
        <v>135</v>
      </c>
      <c r="D192" s="15">
        <v>133</v>
      </c>
      <c r="E192" s="15">
        <v>5.26</v>
      </c>
      <c r="F192" s="15">
        <v>4.92</v>
      </c>
      <c r="G192" s="15">
        <v>48.27</v>
      </c>
      <c r="H192" s="15">
        <v>255.6</v>
      </c>
      <c r="I192" s="15" t="s">
        <v>118</v>
      </c>
    </row>
    <row r="193" spans="2:9" ht="37.5" x14ac:dyDescent="0.3">
      <c r="B193" s="25"/>
      <c r="C193" s="45" t="s">
        <v>77</v>
      </c>
      <c r="D193" s="30">
        <v>50</v>
      </c>
      <c r="E193" s="7">
        <v>6.58</v>
      </c>
      <c r="F193" s="7">
        <v>3.91</v>
      </c>
      <c r="G193" s="7">
        <v>31.5</v>
      </c>
      <c r="H193" s="7">
        <v>158.57</v>
      </c>
      <c r="I193" s="7" t="s">
        <v>29</v>
      </c>
    </row>
    <row r="194" spans="2:9" x14ac:dyDescent="0.3">
      <c r="B194" s="25"/>
      <c r="C194" s="25" t="s">
        <v>10</v>
      </c>
      <c r="D194" s="26">
        <v>150</v>
      </c>
      <c r="E194" s="13">
        <v>7.4999999999999997E-2</v>
      </c>
      <c r="F194" s="13">
        <v>2.3E-2</v>
      </c>
      <c r="G194" s="13">
        <v>6.83</v>
      </c>
      <c r="H194" s="13">
        <v>18.75</v>
      </c>
      <c r="I194" s="13" t="s">
        <v>42</v>
      </c>
    </row>
    <row r="195" spans="2:9" ht="37.5" x14ac:dyDescent="0.3">
      <c r="B195" s="25"/>
      <c r="C195" s="25" t="s">
        <v>59</v>
      </c>
      <c r="D195" s="30">
        <v>20</v>
      </c>
      <c r="E195" s="7">
        <v>1.6</v>
      </c>
      <c r="F195" s="8">
        <v>0.34</v>
      </c>
      <c r="G195" s="7">
        <v>12.6</v>
      </c>
      <c r="H195" s="7">
        <v>62.4</v>
      </c>
      <c r="I195" s="7" t="s">
        <v>100</v>
      </c>
    </row>
    <row r="196" spans="2:9" ht="75" x14ac:dyDescent="0.3">
      <c r="B196" s="28" t="s">
        <v>95</v>
      </c>
      <c r="C196" s="28"/>
      <c r="D196" s="29">
        <f>SUM(D192:D195)</f>
        <v>353</v>
      </c>
      <c r="E196" s="12">
        <f>SUM(E192:E195)</f>
        <v>13.514999999999999</v>
      </c>
      <c r="F196" s="12">
        <f>SUM(F192:F195)</f>
        <v>9.1929999999999996</v>
      </c>
      <c r="G196" s="12">
        <f>SUM(G192:G195)</f>
        <v>99.2</v>
      </c>
      <c r="H196" s="12">
        <f>SUM(H192:H195)</f>
        <v>495.31999999999994</v>
      </c>
      <c r="I196" s="60"/>
    </row>
    <row r="197" spans="2:9" x14ac:dyDescent="0.3">
      <c r="B197" s="21"/>
      <c r="C197" s="28" t="s">
        <v>21</v>
      </c>
      <c r="D197" s="29">
        <f>D180+D182+D189+D196</f>
        <v>1371</v>
      </c>
      <c r="E197" s="29">
        <f>E180+E182+E189+E196</f>
        <v>54.964999999999996</v>
      </c>
      <c r="F197" s="29">
        <f>F180+F182+F189+F196</f>
        <v>49.507999999999996</v>
      </c>
      <c r="G197" s="29">
        <f>G180+G182+G189+G196</f>
        <v>246.77999999999997</v>
      </c>
      <c r="H197" s="29">
        <f>H180+H182+H189+H196</f>
        <v>1618.9199999999998</v>
      </c>
      <c r="I197" s="60"/>
    </row>
    <row r="198" spans="2:9" x14ac:dyDescent="0.3">
      <c r="B198" s="45"/>
      <c r="C198" s="21"/>
      <c r="D198" s="21"/>
      <c r="E198" s="52"/>
      <c r="F198" s="52"/>
      <c r="G198" s="52"/>
      <c r="H198" s="53">
        <f>(H197*100)/1400</f>
        <v>115.63714285714283</v>
      </c>
      <c r="I198" s="52" t="s">
        <v>84</v>
      </c>
    </row>
    <row r="199" spans="2:9" x14ac:dyDescent="0.3">
      <c r="B199" s="45"/>
      <c r="C199" s="21"/>
      <c r="D199" s="21"/>
      <c r="E199" s="52"/>
      <c r="F199" s="52"/>
      <c r="G199" s="52"/>
      <c r="H199" s="52"/>
      <c r="I199" s="52"/>
    </row>
    <row r="200" spans="2:9" x14ac:dyDescent="0.3">
      <c r="B200" s="94" t="s">
        <v>0</v>
      </c>
      <c r="C200" s="94" t="s">
        <v>1</v>
      </c>
      <c r="D200" s="94" t="s">
        <v>2</v>
      </c>
      <c r="E200" s="96" t="s">
        <v>3</v>
      </c>
      <c r="F200" s="96"/>
      <c r="G200" s="96"/>
      <c r="H200" s="94" t="s">
        <v>4</v>
      </c>
      <c r="I200" s="94" t="s">
        <v>5</v>
      </c>
    </row>
    <row r="201" spans="2:9" ht="35.25" customHeight="1" x14ac:dyDescent="0.3">
      <c r="B201" s="94"/>
      <c r="C201" s="94"/>
      <c r="D201" s="94"/>
      <c r="E201" s="86" t="s">
        <v>6</v>
      </c>
      <c r="F201" s="86" t="s">
        <v>7</v>
      </c>
      <c r="G201" s="86" t="s">
        <v>8</v>
      </c>
      <c r="H201" s="94"/>
      <c r="I201" s="94"/>
    </row>
    <row r="202" spans="2:9" x14ac:dyDescent="0.3">
      <c r="B202" s="28" t="s">
        <v>51</v>
      </c>
      <c r="C202" s="25"/>
      <c r="D202" s="30"/>
      <c r="E202" s="13"/>
      <c r="F202" s="7"/>
      <c r="G202" s="7"/>
      <c r="H202" s="7"/>
      <c r="I202" s="7"/>
    </row>
    <row r="203" spans="2:9" ht="56.25" x14ac:dyDescent="0.3">
      <c r="B203" s="25" t="s">
        <v>9</v>
      </c>
      <c r="C203" s="25" t="s">
        <v>150</v>
      </c>
      <c r="D203" s="26">
        <v>165</v>
      </c>
      <c r="E203" s="13">
        <v>5.67</v>
      </c>
      <c r="F203" s="13">
        <v>6.11</v>
      </c>
      <c r="G203" s="13">
        <v>29.57</v>
      </c>
      <c r="H203" s="13">
        <v>197.14</v>
      </c>
      <c r="I203" s="7" t="s">
        <v>138</v>
      </c>
    </row>
    <row r="204" spans="2:9" x14ac:dyDescent="0.3">
      <c r="B204" s="25"/>
      <c r="C204" s="45" t="s">
        <v>166</v>
      </c>
      <c r="D204" s="30">
        <v>150</v>
      </c>
      <c r="E204" s="23">
        <v>0.04</v>
      </c>
      <c r="F204" s="23">
        <v>0.01</v>
      </c>
      <c r="G204" s="23">
        <v>6.99</v>
      </c>
      <c r="H204" s="23">
        <v>28</v>
      </c>
      <c r="I204" s="23" t="s">
        <v>11</v>
      </c>
    </row>
    <row r="205" spans="2:9" ht="37.5" x14ac:dyDescent="0.3">
      <c r="B205" s="25"/>
      <c r="C205" s="45" t="s">
        <v>164</v>
      </c>
      <c r="D205" s="30">
        <v>35</v>
      </c>
      <c r="E205" s="23">
        <v>2.14</v>
      </c>
      <c r="F205" s="23">
        <v>6.6</v>
      </c>
      <c r="G205" s="23">
        <v>12.79</v>
      </c>
      <c r="H205" s="23">
        <v>119</v>
      </c>
      <c r="I205" s="23" t="s">
        <v>165</v>
      </c>
    </row>
    <row r="206" spans="2:9" ht="37.5" x14ac:dyDescent="0.3">
      <c r="B206" s="28" t="s">
        <v>65</v>
      </c>
      <c r="C206" s="28"/>
      <c r="D206" s="29">
        <f>SUM(D203:D205)</f>
        <v>350</v>
      </c>
      <c r="E206" s="12">
        <f>SUM(E203:E205)</f>
        <v>7.85</v>
      </c>
      <c r="F206" s="12">
        <f>SUM(F203:F205)</f>
        <v>12.719999999999999</v>
      </c>
      <c r="G206" s="12">
        <f>SUM(G203:G205)</f>
        <v>49.35</v>
      </c>
      <c r="H206" s="12">
        <f>SUM(H203:H205)</f>
        <v>344.14</v>
      </c>
      <c r="I206" s="7"/>
    </row>
    <row r="207" spans="2:9" ht="37.5" x14ac:dyDescent="0.3">
      <c r="B207" s="25" t="s">
        <v>65</v>
      </c>
      <c r="C207" s="45" t="s">
        <v>239</v>
      </c>
      <c r="D207" s="26">
        <v>100</v>
      </c>
      <c r="E207" s="13">
        <v>3.05</v>
      </c>
      <c r="F207" s="13">
        <v>2.72</v>
      </c>
      <c r="G207" s="13">
        <v>5.05</v>
      </c>
      <c r="H207" s="13">
        <v>56.67</v>
      </c>
      <c r="I207" s="13" t="s">
        <v>240</v>
      </c>
    </row>
    <row r="208" spans="2:9" ht="37.5" x14ac:dyDescent="0.3">
      <c r="B208" s="25"/>
      <c r="C208" s="45" t="s">
        <v>245</v>
      </c>
      <c r="D208" s="26">
        <v>20</v>
      </c>
      <c r="E208" s="13">
        <v>1.3</v>
      </c>
      <c r="F208" s="13">
        <v>2.88</v>
      </c>
      <c r="G208" s="13">
        <v>14.36</v>
      </c>
      <c r="H208" s="13">
        <v>87.4</v>
      </c>
      <c r="I208" s="13"/>
    </row>
    <row r="209" spans="1:10" ht="56.25" x14ac:dyDescent="0.3">
      <c r="B209" s="28" t="s">
        <v>66</v>
      </c>
      <c r="C209" s="28"/>
      <c r="D209" s="29">
        <f>D207+D208</f>
        <v>120</v>
      </c>
      <c r="E209" s="29">
        <f t="shared" ref="E209:H209" si="10">E207+E208</f>
        <v>4.3499999999999996</v>
      </c>
      <c r="F209" s="29">
        <f t="shared" si="10"/>
        <v>5.6</v>
      </c>
      <c r="G209" s="29">
        <f t="shared" si="10"/>
        <v>19.41</v>
      </c>
      <c r="H209" s="29">
        <f t="shared" si="10"/>
        <v>144.07</v>
      </c>
      <c r="I209" s="7"/>
    </row>
    <row r="210" spans="1:10" x14ac:dyDescent="0.3">
      <c r="B210" s="25" t="s">
        <v>16</v>
      </c>
      <c r="C210" s="25" t="s">
        <v>87</v>
      </c>
      <c r="D210" s="26">
        <v>30</v>
      </c>
      <c r="E210" s="13">
        <v>0.49</v>
      </c>
      <c r="F210" s="13">
        <v>2.21</v>
      </c>
      <c r="G210" s="13">
        <v>1.72</v>
      </c>
      <c r="H210" s="13">
        <v>28.5</v>
      </c>
      <c r="I210" s="13" t="s">
        <v>52</v>
      </c>
    </row>
    <row r="211" spans="1:10" ht="37.5" x14ac:dyDescent="0.3">
      <c r="B211" s="25"/>
      <c r="C211" s="55" t="s">
        <v>106</v>
      </c>
      <c r="D211" s="26">
        <v>150</v>
      </c>
      <c r="E211" s="13">
        <v>1.7</v>
      </c>
      <c r="F211" s="10">
        <v>2.6</v>
      </c>
      <c r="G211" s="13">
        <v>7.9</v>
      </c>
      <c r="H211" s="33">
        <v>62</v>
      </c>
      <c r="I211" s="13" t="s">
        <v>105</v>
      </c>
    </row>
    <row r="212" spans="1:10" ht="60.75" x14ac:dyDescent="0.3">
      <c r="B212" s="25"/>
      <c r="C212" s="79" t="s">
        <v>179</v>
      </c>
      <c r="D212" s="49">
        <v>62.5</v>
      </c>
      <c r="E212" s="38">
        <v>5.55</v>
      </c>
      <c r="F212" s="38">
        <v>8.1999999999999993</v>
      </c>
      <c r="G212" s="38">
        <v>5.97</v>
      </c>
      <c r="H212" s="38">
        <v>120</v>
      </c>
      <c r="I212" s="38" t="s">
        <v>180</v>
      </c>
    </row>
    <row r="213" spans="1:10" ht="37.5" x14ac:dyDescent="0.3">
      <c r="B213" s="25"/>
      <c r="C213" s="25" t="s">
        <v>17</v>
      </c>
      <c r="D213" s="26">
        <v>110</v>
      </c>
      <c r="E213" s="13">
        <v>4.0599999999999996</v>
      </c>
      <c r="F213" s="13">
        <v>3.9</v>
      </c>
      <c r="G213" s="13">
        <v>22.9</v>
      </c>
      <c r="H213" s="13">
        <v>145.9</v>
      </c>
      <c r="I213" s="7" t="s">
        <v>18</v>
      </c>
    </row>
    <row r="214" spans="1:10" x14ac:dyDescent="0.3">
      <c r="A214" s="1" t="s">
        <v>86</v>
      </c>
      <c r="B214" s="25"/>
      <c r="C214" s="45" t="s">
        <v>41</v>
      </c>
      <c r="D214" s="30">
        <v>180</v>
      </c>
      <c r="E214" s="7">
        <v>0</v>
      </c>
      <c r="F214" s="7">
        <v>0</v>
      </c>
      <c r="G214" s="7">
        <v>21.15</v>
      </c>
      <c r="H214" s="7">
        <v>80.099999999999994</v>
      </c>
      <c r="I214" s="7" t="s">
        <v>68</v>
      </c>
    </row>
    <row r="215" spans="1:10" ht="37.5" x14ac:dyDescent="0.3">
      <c r="B215" s="25"/>
      <c r="C215" s="25" t="s">
        <v>59</v>
      </c>
      <c r="D215" s="30">
        <v>20</v>
      </c>
      <c r="E215" s="7">
        <v>1.6</v>
      </c>
      <c r="F215" s="8">
        <v>0.34</v>
      </c>
      <c r="G215" s="7">
        <v>12.6</v>
      </c>
      <c r="H215" s="7">
        <v>62.4</v>
      </c>
      <c r="I215" s="7" t="s">
        <v>100</v>
      </c>
    </row>
    <row r="216" spans="1:10" ht="37.5" x14ac:dyDescent="0.3">
      <c r="B216" s="25"/>
      <c r="C216" s="45" t="s">
        <v>60</v>
      </c>
      <c r="D216" s="26">
        <v>25</v>
      </c>
      <c r="E216" s="13">
        <v>2.81</v>
      </c>
      <c r="F216" s="10">
        <v>0.45</v>
      </c>
      <c r="G216" s="13">
        <v>16.059999999999999</v>
      </c>
      <c r="H216" s="33">
        <v>79.25</v>
      </c>
      <c r="I216" s="13" t="s">
        <v>100</v>
      </c>
    </row>
    <row r="217" spans="1:10" ht="37.5" x14ac:dyDescent="0.3">
      <c r="B217" s="28" t="s">
        <v>97</v>
      </c>
      <c r="C217" s="28"/>
      <c r="D217" s="29">
        <f>SUM(D210:D216)</f>
        <v>577.5</v>
      </c>
      <c r="E217" s="12">
        <f>SUM(E210:E216)</f>
        <v>16.21</v>
      </c>
      <c r="F217" s="12">
        <f>SUM(F210:F216)</f>
        <v>17.7</v>
      </c>
      <c r="G217" s="12">
        <f>SUM(G210:G216)</f>
        <v>88.3</v>
      </c>
      <c r="H217" s="12">
        <f>SUM(H210:H216)</f>
        <v>578.15</v>
      </c>
      <c r="I217" s="7"/>
    </row>
    <row r="218" spans="1:10" ht="56.25" x14ac:dyDescent="0.3">
      <c r="B218" s="25" t="s">
        <v>20</v>
      </c>
      <c r="C218" s="45" t="s">
        <v>142</v>
      </c>
      <c r="D218" s="26">
        <v>130</v>
      </c>
      <c r="E218" s="13">
        <v>11.5</v>
      </c>
      <c r="F218" s="10">
        <v>20.5</v>
      </c>
      <c r="G218" s="13">
        <v>23.1</v>
      </c>
      <c r="H218" s="13">
        <v>240.1</v>
      </c>
      <c r="I218" s="33" t="s">
        <v>112</v>
      </c>
    </row>
    <row r="219" spans="1:10" x14ac:dyDescent="0.3">
      <c r="B219" s="25"/>
      <c r="C219" s="25" t="s">
        <v>10</v>
      </c>
      <c r="D219" s="26">
        <v>150</v>
      </c>
      <c r="E219" s="13">
        <v>7.4999999999999997E-2</v>
      </c>
      <c r="F219" s="13">
        <v>2.3E-2</v>
      </c>
      <c r="G219" s="13">
        <v>6.83</v>
      </c>
      <c r="H219" s="13">
        <v>18.75</v>
      </c>
      <c r="I219" s="7" t="s">
        <v>42</v>
      </c>
    </row>
    <row r="220" spans="1:10" x14ac:dyDescent="0.3">
      <c r="B220" s="25"/>
      <c r="C220" s="25" t="s">
        <v>55</v>
      </c>
      <c r="D220" s="26">
        <v>100</v>
      </c>
      <c r="E220" s="13">
        <v>0.4</v>
      </c>
      <c r="F220" s="13">
        <v>0.4</v>
      </c>
      <c r="G220" s="13">
        <v>0.4</v>
      </c>
      <c r="H220" s="13">
        <v>44</v>
      </c>
      <c r="I220" s="7" t="s">
        <v>38</v>
      </c>
    </row>
    <row r="221" spans="1:10" ht="37.5" x14ac:dyDescent="0.3">
      <c r="B221" s="25"/>
      <c r="C221" s="25" t="s">
        <v>59</v>
      </c>
      <c r="D221" s="30">
        <v>20</v>
      </c>
      <c r="E221" s="7">
        <v>1.6</v>
      </c>
      <c r="F221" s="8">
        <v>0.34</v>
      </c>
      <c r="G221" s="7">
        <v>12.6</v>
      </c>
      <c r="H221" s="7">
        <v>62.4</v>
      </c>
      <c r="I221" s="7" t="s">
        <v>100</v>
      </c>
    </row>
    <row r="222" spans="1:10" ht="75" x14ac:dyDescent="0.3">
      <c r="B222" s="28" t="s">
        <v>95</v>
      </c>
      <c r="C222" s="28"/>
      <c r="D222" s="29" t="e">
        <f>D218++#REF!+D219+D220+D221</f>
        <v>#REF!</v>
      </c>
      <c r="E222" s="29" t="e">
        <f>E218++#REF!+E219+E220+E221</f>
        <v>#REF!</v>
      </c>
      <c r="F222" s="29" t="e">
        <f>F218++#REF!+F219+F220+F221</f>
        <v>#REF!</v>
      </c>
      <c r="G222" s="29" t="e">
        <f>G218++#REF!+G219+G220+G221</f>
        <v>#REF!</v>
      </c>
      <c r="H222" s="29" t="e">
        <f>H218++#REF!+H219+H220+H221</f>
        <v>#REF!</v>
      </c>
      <c r="I222" s="7"/>
    </row>
    <row r="223" spans="1:10" x14ac:dyDescent="0.3">
      <c r="B223" s="25"/>
      <c r="C223" s="28" t="s">
        <v>21</v>
      </c>
      <c r="D223" s="29" t="e">
        <f>D206+D209+D217+D222</f>
        <v>#REF!</v>
      </c>
      <c r="E223" s="29" t="e">
        <f>E206+E209+E217+E222</f>
        <v>#REF!</v>
      </c>
      <c r="F223" s="29" t="e">
        <f>F206+F209+F217+F222</f>
        <v>#REF!</v>
      </c>
      <c r="G223" s="29" t="e">
        <f>G206+G209+G217+G222</f>
        <v>#REF!</v>
      </c>
      <c r="H223" s="29" t="e">
        <f>H206+H209+H217+H222</f>
        <v>#REF!</v>
      </c>
      <c r="I223" s="7"/>
    </row>
    <row r="224" spans="1:10" x14ac:dyDescent="0.3">
      <c r="B224" s="25"/>
      <c r="C224" s="25"/>
      <c r="D224" s="26"/>
      <c r="E224" s="13"/>
      <c r="F224" s="13"/>
      <c r="G224" s="13"/>
      <c r="H224" s="80" t="e">
        <f>(H223*100)/1400</f>
        <v>#REF!</v>
      </c>
      <c r="I224" s="30"/>
      <c r="J224" s="1" t="s">
        <v>84</v>
      </c>
    </row>
    <row r="225" spans="2:9" x14ac:dyDescent="0.3">
      <c r="B225" s="25"/>
      <c r="C225" s="25"/>
      <c r="D225" s="26"/>
      <c r="E225" s="13"/>
      <c r="F225" s="13"/>
      <c r="G225" s="13"/>
      <c r="H225" s="13"/>
      <c r="I225" s="7"/>
    </row>
    <row r="226" spans="2:9" x14ac:dyDescent="0.3">
      <c r="B226" s="95" t="s">
        <v>0</v>
      </c>
      <c r="C226" s="94" t="s">
        <v>1</v>
      </c>
      <c r="D226" s="94" t="s">
        <v>2</v>
      </c>
      <c r="E226" s="96" t="s">
        <v>3</v>
      </c>
      <c r="F226" s="96"/>
      <c r="G226" s="96"/>
      <c r="H226" s="94" t="s">
        <v>4</v>
      </c>
      <c r="I226" s="94" t="s">
        <v>5</v>
      </c>
    </row>
    <row r="227" spans="2:9" ht="27" customHeight="1" x14ac:dyDescent="0.3">
      <c r="B227" s="95"/>
      <c r="C227" s="94"/>
      <c r="D227" s="94"/>
      <c r="E227" s="86" t="s">
        <v>6</v>
      </c>
      <c r="F227" s="86" t="s">
        <v>7</v>
      </c>
      <c r="G227" s="86" t="s">
        <v>8</v>
      </c>
      <c r="H227" s="94"/>
      <c r="I227" s="94"/>
    </row>
    <row r="228" spans="2:9" x14ac:dyDescent="0.3">
      <c r="B228" s="25"/>
      <c r="C228" s="30"/>
      <c r="D228" s="30"/>
      <c r="E228" s="7"/>
      <c r="F228" s="7"/>
      <c r="G228" s="7"/>
      <c r="H228" s="7"/>
      <c r="I228" s="7"/>
    </row>
    <row r="229" spans="2:9" x14ac:dyDescent="0.3">
      <c r="B229" s="28" t="s">
        <v>56</v>
      </c>
      <c r="C229" s="30"/>
      <c r="D229" s="30"/>
      <c r="E229" s="7"/>
      <c r="F229" s="7"/>
      <c r="G229" s="7"/>
      <c r="H229" s="7"/>
      <c r="I229" s="7"/>
    </row>
    <row r="230" spans="2:9" ht="56.25" x14ac:dyDescent="0.3">
      <c r="B230" s="25" t="s">
        <v>9</v>
      </c>
      <c r="C230" s="18" t="s">
        <v>225</v>
      </c>
      <c r="D230" s="19">
        <v>155</v>
      </c>
      <c r="E230" s="22">
        <v>2.4</v>
      </c>
      <c r="F230" s="22">
        <v>3.82</v>
      </c>
      <c r="G230" s="22">
        <v>16.100000000000001</v>
      </c>
      <c r="H230" s="22">
        <v>108</v>
      </c>
      <c r="I230" s="13" t="s">
        <v>218</v>
      </c>
    </row>
    <row r="231" spans="2:9" ht="37.5" x14ac:dyDescent="0.3">
      <c r="B231" s="25"/>
      <c r="C231" s="45" t="s">
        <v>172</v>
      </c>
      <c r="D231" s="30">
        <v>25</v>
      </c>
      <c r="E231" s="35">
        <v>2.8</v>
      </c>
      <c r="F231" s="35">
        <v>1.075</v>
      </c>
      <c r="G231" s="35">
        <v>16.45</v>
      </c>
      <c r="H231" s="35">
        <v>86.75</v>
      </c>
      <c r="I231" s="35" t="s">
        <v>100</v>
      </c>
    </row>
    <row r="232" spans="2:9" x14ac:dyDescent="0.3">
      <c r="B232" s="25"/>
      <c r="C232" s="45" t="s">
        <v>25</v>
      </c>
      <c r="D232" s="30">
        <v>10</v>
      </c>
      <c r="E232" s="7">
        <v>2.63</v>
      </c>
      <c r="F232" s="8">
        <v>2.66</v>
      </c>
      <c r="G232" s="7">
        <v>0</v>
      </c>
      <c r="H232" s="7">
        <v>34</v>
      </c>
      <c r="I232" s="7" t="s">
        <v>101</v>
      </c>
    </row>
    <row r="233" spans="2:9" x14ac:dyDescent="0.3">
      <c r="B233" s="25"/>
      <c r="C233" s="25" t="s">
        <v>32</v>
      </c>
      <c r="D233" s="26">
        <v>150</v>
      </c>
      <c r="E233" s="13">
        <v>3.07</v>
      </c>
      <c r="F233" s="13">
        <v>2.62</v>
      </c>
      <c r="G233" s="13">
        <v>13.12</v>
      </c>
      <c r="H233" s="13">
        <v>75.83</v>
      </c>
      <c r="I233" s="7" t="s">
        <v>33</v>
      </c>
    </row>
    <row r="234" spans="2:9" ht="37.5" x14ac:dyDescent="0.3">
      <c r="B234" s="28" t="s">
        <v>65</v>
      </c>
      <c r="C234" s="28"/>
      <c r="D234" s="29">
        <f>SUM(D230:D233)</f>
        <v>340</v>
      </c>
      <c r="E234" s="12">
        <f>SUM(E230:E233)</f>
        <v>10.899999999999999</v>
      </c>
      <c r="F234" s="12">
        <f>SUM(F230:F233)</f>
        <v>10.175000000000001</v>
      </c>
      <c r="G234" s="12">
        <f>SUM(G230:G233)</f>
        <v>45.669999999999995</v>
      </c>
      <c r="H234" s="12">
        <f>SUM(H230:H233)</f>
        <v>304.58</v>
      </c>
      <c r="I234" s="7"/>
    </row>
    <row r="235" spans="2:9" ht="56.25" x14ac:dyDescent="0.3">
      <c r="B235" s="25" t="s">
        <v>14</v>
      </c>
      <c r="C235" s="45" t="s">
        <v>69</v>
      </c>
      <c r="D235" s="26">
        <v>100</v>
      </c>
      <c r="E235" s="13">
        <v>0</v>
      </c>
      <c r="F235" s="13">
        <v>0</v>
      </c>
      <c r="G235" s="13">
        <v>10</v>
      </c>
      <c r="H235" s="13">
        <v>38</v>
      </c>
      <c r="I235" s="13" t="s">
        <v>70</v>
      </c>
    </row>
    <row r="236" spans="2:9" ht="56.25" x14ac:dyDescent="0.3">
      <c r="B236" s="28" t="s">
        <v>96</v>
      </c>
      <c r="C236" s="28"/>
      <c r="D236" s="29">
        <f>SUM(D235)</f>
        <v>100</v>
      </c>
      <c r="E236" s="12">
        <f>SUM(E235)</f>
        <v>0</v>
      </c>
      <c r="F236" s="12">
        <f>SUM(F235)</f>
        <v>0</v>
      </c>
      <c r="G236" s="12">
        <f>SUM(G235)</f>
        <v>10</v>
      </c>
      <c r="H236" s="12">
        <f>SUM(H235)</f>
        <v>38</v>
      </c>
      <c r="I236" s="13"/>
    </row>
    <row r="237" spans="2:9" s="14" customFormat="1" ht="56.25" x14ac:dyDescent="0.3">
      <c r="B237" s="47" t="s">
        <v>16</v>
      </c>
      <c r="C237" s="63" t="s">
        <v>238</v>
      </c>
      <c r="D237" s="64">
        <v>30</v>
      </c>
      <c r="E237" s="33">
        <v>0.24</v>
      </c>
      <c r="F237" s="31">
        <v>0.03</v>
      </c>
      <c r="G237" s="33">
        <v>0.99</v>
      </c>
      <c r="H237" s="33">
        <v>4.2</v>
      </c>
      <c r="I237" s="33" t="s">
        <v>159</v>
      </c>
    </row>
    <row r="238" spans="2:9" ht="75" x14ac:dyDescent="0.3">
      <c r="B238" s="25"/>
      <c r="C238" s="45" t="s">
        <v>123</v>
      </c>
      <c r="D238" s="26">
        <v>155</v>
      </c>
      <c r="E238" s="13">
        <v>1.07</v>
      </c>
      <c r="F238" s="13">
        <v>3.03</v>
      </c>
      <c r="G238" s="13">
        <v>5.26</v>
      </c>
      <c r="H238" s="13">
        <v>52.56</v>
      </c>
      <c r="I238" s="13" t="s">
        <v>216</v>
      </c>
    </row>
    <row r="239" spans="2:9" ht="37.5" x14ac:dyDescent="0.3">
      <c r="B239" s="25"/>
      <c r="C239" s="25" t="s">
        <v>83</v>
      </c>
      <c r="D239" s="26">
        <v>70</v>
      </c>
      <c r="E239" s="13">
        <v>6.8</v>
      </c>
      <c r="F239" s="13">
        <v>5.8</v>
      </c>
      <c r="G239" s="13">
        <v>7.55</v>
      </c>
      <c r="H239" s="13">
        <v>109.5</v>
      </c>
      <c r="I239" s="7" t="s">
        <v>202</v>
      </c>
    </row>
    <row r="240" spans="2:9" x14ac:dyDescent="0.3">
      <c r="B240" s="25"/>
      <c r="C240" s="45" t="s">
        <v>40</v>
      </c>
      <c r="D240" s="26">
        <v>110</v>
      </c>
      <c r="E240" s="13">
        <v>2.2400000000000002</v>
      </c>
      <c r="F240" s="13">
        <v>3.52</v>
      </c>
      <c r="G240" s="13">
        <v>14.98</v>
      </c>
      <c r="H240" s="13">
        <v>100.65</v>
      </c>
      <c r="I240" s="13" t="s">
        <v>73</v>
      </c>
    </row>
    <row r="241" spans="2:9" ht="37.5" x14ac:dyDescent="0.3">
      <c r="B241" s="25"/>
      <c r="C241" s="45" t="s">
        <v>19</v>
      </c>
      <c r="D241" s="30">
        <v>150</v>
      </c>
      <c r="E241" s="7">
        <v>0.33</v>
      </c>
      <c r="F241" s="7">
        <v>1.4999999999999999E-2</v>
      </c>
      <c r="G241" s="7">
        <v>20.83</v>
      </c>
      <c r="H241" s="7">
        <v>84.75</v>
      </c>
      <c r="I241" s="7" t="s">
        <v>27</v>
      </c>
    </row>
    <row r="242" spans="2:9" ht="37.5" x14ac:dyDescent="0.3">
      <c r="B242" s="25"/>
      <c r="C242" s="25" t="s">
        <v>59</v>
      </c>
      <c r="D242" s="30">
        <v>20</v>
      </c>
      <c r="E242" s="7">
        <v>1.6</v>
      </c>
      <c r="F242" s="8">
        <v>0.34</v>
      </c>
      <c r="G242" s="7">
        <v>12.6</v>
      </c>
      <c r="H242" s="7">
        <v>62.4</v>
      </c>
      <c r="I242" s="7" t="s">
        <v>100</v>
      </c>
    </row>
    <row r="243" spans="2:9" ht="37.5" x14ac:dyDescent="0.3">
      <c r="B243" s="25"/>
      <c r="C243" s="45" t="s">
        <v>60</v>
      </c>
      <c r="D243" s="26">
        <v>25</v>
      </c>
      <c r="E243" s="13">
        <v>2.81</v>
      </c>
      <c r="F243" s="10">
        <v>0.45</v>
      </c>
      <c r="G243" s="13">
        <v>16.059999999999999</v>
      </c>
      <c r="H243" s="33">
        <v>79.25</v>
      </c>
      <c r="I243" s="13" t="s">
        <v>100</v>
      </c>
    </row>
    <row r="244" spans="2:9" ht="37.5" x14ac:dyDescent="0.3">
      <c r="B244" s="28" t="s">
        <v>67</v>
      </c>
      <c r="C244" s="28"/>
      <c r="D244" s="29">
        <f>SUM(D237:D243)</f>
        <v>560</v>
      </c>
      <c r="E244" s="12">
        <f>SUM(E237:E243)</f>
        <v>15.09</v>
      </c>
      <c r="F244" s="12">
        <f>SUM(F237:F243)</f>
        <v>13.184999999999999</v>
      </c>
      <c r="G244" s="12">
        <f>SUM(G237:G243)</f>
        <v>78.27</v>
      </c>
      <c r="H244" s="12">
        <f>SUM(H237:H243)</f>
        <v>493.30999999999995</v>
      </c>
      <c r="I244" s="7"/>
    </row>
    <row r="245" spans="2:9" ht="56.25" x14ac:dyDescent="0.3">
      <c r="B245" s="25" t="s">
        <v>20</v>
      </c>
      <c r="C245" s="25" t="s">
        <v>130</v>
      </c>
      <c r="D245" s="26">
        <v>133</v>
      </c>
      <c r="E245" s="13">
        <v>3.28</v>
      </c>
      <c r="F245" s="13">
        <v>5.0999999999999996</v>
      </c>
      <c r="G245" s="13">
        <v>20.47</v>
      </c>
      <c r="H245" s="13">
        <v>141.63999999999999</v>
      </c>
      <c r="I245" s="13" t="s">
        <v>129</v>
      </c>
    </row>
    <row r="246" spans="2:9" ht="37.5" x14ac:dyDescent="0.3">
      <c r="B246" s="25"/>
      <c r="C246" s="25" t="s">
        <v>28</v>
      </c>
      <c r="D246" s="26">
        <v>50</v>
      </c>
      <c r="E246" s="13">
        <v>3.21</v>
      </c>
      <c r="F246" s="13">
        <v>2.12</v>
      </c>
      <c r="G246" s="13">
        <v>31.5</v>
      </c>
      <c r="H246" s="13">
        <v>158.6</v>
      </c>
      <c r="I246" s="13" t="s">
        <v>29</v>
      </c>
    </row>
    <row r="247" spans="2:9" x14ac:dyDescent="0.3">
      <c r="B247" s="25"/>
      <c r="C247" s="45" t="s">
        <v>166</v>
      </c>
      <c r="D247" s="30">
        <v>150</v>
      </c>
      <c r="E247" s="22">
        <v>0.04</v>
      </c>
      <c r="F247" s="22">
        <v>0.01</v>
      </c>
      <c r="G247" s="22">
        <v>6.99</v>
      </c>
      <c r="H247" s="22">
        <v>28</v>
      </c>
      <c r="I247" s="22" t="s">
        <v>11</v>
      </c>
    </row>
    <row r="248" spans="2:9" ht="37.5" x14ac:dyDescent="0.3">
      <c r="B248" s="25"/>
      <c r="C248" s="25" t="s">
        <v>59</v>
      </c>
      <c r="D248" s="30">
        <v>20</v>
      </c>
      <c r="E248" s="7">
        <v>1.6</v>
      </c>
      <c r="F248" s="8">
        <v>0.34</v>
      </c>
      <c r="G248" s="7">
        <v>12.6</v>
      </c>
      <c r="H248" s="7">
        <v>62.4</v>
      </c>
      <c r="I248" s="7" t="s">
        <v>100</v>
      </c>
    </row>
    <row r="249" spans="2:9" ht="75" x14ac:dyDescent="0.3">
      <c r="B249" s="28" t="s">
        <v>95</v>
      </c>
      <c r="C249" s="28"/>
      <c r="D249" s="29">
        <f>SUM(D245:D248)</f>
        <v>353</v>
      </c>
      <c r="E249" s="12">
        <f>SUM(E245:E248)</f>
        <v>8.1300000000000008</v>
      </c>
      <c r="F249" s="12">
        <f>SUM(F245:F248)</f>
        <v>7.5699999999999994</v>
      </c>
      <c r="G249" s="12">
        <f>SUM(G245:G248)</f>
        <v>71.56</v>
      </c>
      <c r="H249" s="12">
        <f>SUM(H245:H248)</f>
        <v>390.64</v>
      </c>
      <c r="I249" s="7"/>
    </row>
    <row r="250" spans="2:9" x14ac:dyDescent="0.3">
      <c r="B250" s="25"/>
      <c r="C250" s="28" t="s">
        <v>21</v>
      </c>
      <c r="D250" s="50">
        <f>D249+D244+D236+D233</f>
        <v>1163</v>
      </c>
      <c r="E250" s="51">
        <f>E249+E244+E236+E233</f>
        <v>26.29</v>
      </c>
      <c r="F250" s="51">
        <f>F249+F244+F236+F233</f>
        <v>23.375</v>
      </c>
      <c r="G250" s="51">
        <f>G249+G244+G236+G233</f>
        <v>172.95</v>
      </c>
      <c r="H250" s="51">
        <f>H234+H236+H244+H249</f>
        <v>1226.5299999999997</v>
      </c>
      <c r="I250" s="7"/>
    </row>
    <row r="251" spans="2:9" x14ac:dyDescent="0.3">
      <c r="B251" s="45"/>
      <c r="C251" s="21"/>
      <c r="D251" s="21"/>
      <c r="E251" s="52"/>
      <c r="F251" s="52"/>
      <c r="G251" s="52"/>
      <c r="H251" s="53">
        <f>(H250*100)/1400</f>
        <v>87.60928571428569</v>
      </c>
      <c r="I251" s="52" t="s">
        <v>84</v>
      </c>
    </row>
    <row r="252" spans="2:9" x14ac:dyDescent="0.3">
      <c r="B252" s="45"/>
      <c r="C252" s="21"/>
      <c r="D252" s="21"/>
      <c r="E252" s="52"/>
      <c r="F252" s="52"/>
      <c r="G252" s="52"/>
      <c r="H252" s="52"/>
      <c r="I252" s="52"/>
    </row>
    <row r="253" spans="2:9" x14ac:dyDescent="0.3">
      <c r="B253" s="94" t="s">
        <v>0</v>
      </c>
      <c r="C253" s="95" t="s">
        <v>1</v>
      </c>
      <c r="D253" s="94" t="s">
        <v>2</v>
      </c>
      <c r="E253" s="96" t="s">
        <v>3</v>
      </c>
      <c r="F253" s="96"/>
      <c r="G253" s="96"/>
      <c r="H253" s="94" t="s">
        <v>4</v>
      </c>
      <c r="I253" s="94" t="s">
        <v>5</v>
      </c>
    </row>
    <row r="254" spans="2:9" ht="30.75" customHeight="1" x14ac:dyDescent="0.3">
      <c r="B254" s="94"/>
      <c r="C254" s="95"/>
      <c r="D254" s="94"/>
      <c r="E254" s="86" t="s">
        <v>6</v>
      </c>
      <c r="F254" s="86" t="s">
        <v>7</v>
      </c>
      <c r="G254" s="86" t="s">
        <v>8</v>
      </c>
      <c r="H254" s="94"/>
      <c r="I254" s="94"/>
    </row>
    <row r="255" spans="2:9" x14ac:dyDescent="0.3">
      <c r="B255" s="28" t="s">
        <v>57</v>
      </c>
      <c r="C255" s="25"/>
      <c r="D255" s="30"/>
      <c r="E255" s="7"/>
      <c r="F255" s="7"/>
      <c r="G255" s="7"/>
      <c r="H255" s="7"/>
      <c r="I255" s="7"/>
    </row>
    <row r="256" spans="2:9" ht="37.5" x14ac:dyDescent="0.3">
      <c r="B256" s="25" t="s">
        <v>9</v>
      </c>
      <c r="C256" s="45" t="s">
        <v>217</v>
      </c>
      <c r="D256" s="26">
        <v>180</v>
      </c>
      <c r="E256" s="13">
        <v>5.41</v>
      </c>
      <c r="F256" s="13">
        <v>7.05</v>
      </c>
      <c r="G256" s="13">
        <v>28.44</v>
      </c>
      <c r="H256" s="13">
        <v>203.64</v>
      </c>
      <c r="I256" s="13" t="s">
        <v>178</v>
      </c>
    </row>
    <row r="257" spans="2:10" ht="37.5" x14ac:dyDescent="0.3">
      <c r="B257" s="25"/>
      <c r="C257" s="45" t="s">
        <v>164</v>
      </c>
      <c r="D257" s="30">
        <v>35</v>
      </c>
      <c r="E257" s="23">
        <v>2.14</v>
      </c>
      <c r="F257" s="23">
        <v>6.6</v>
      </c>
      <c r="G257" s="23">
        <v>12.79</v>
      </c>
      <c r="H257" s="23">
        <v>119</v>
      </c>
      <c r="I257" s="23" t="s">
        <v>165</v>
      </c>
    </row>
    <row r="258" spans="2:10" x14ac:dyDescent="0.3">
      <c r="B258" s="25"/>
      <c r="C258" s="25" t="s">
        <v>10</v>
      </c>
      <c r="D258" s="30">
        <v>200</v>
      </c>
      <c r="E258" s="22">
        <v>7.0000000000000007E-2</v>
      </c>
      <c r="F258" s="22">
        <v>0.04</v>
      </c>
      <c r="G258" s="22">
        <v>11.1</v>
      </c>
      <c r="H258" s="22">
        <v>44.4</v>
      </c>
      <c r="I258" s="7" t="s">
        <v>42</v>
      </c>
    </row>
    <row r="259" spans="2:10" ht="37.5" x14ac:dyDescent="0.3">
      <c r="B259" s="28" t="s">
        <v>65</v>
      </c>
      <c r="C259" s="28"/>
      <c r="D259" s="29">
        <f>SUM(D256:D258)</f>
        <v>415</v>
      </c>
      <c r="E259" s="12">
        <f>SUM(E256:E258)</f>
        <v>7.620000000000001</v>
      </c>
      <c r="F259" s="12">
        <f>SUM(F256:F258)</f>
        <v>13.689999999999998</v>
      </c>
      <c r="G259" s="12">
        <f>SUM(G256:G258)</f>
        <v>52.330000000000005</v>
      </c>
      <c r="H259" s="12">
        <f>SUM(H256:H258)</f>
        <v>367.03999999999996</v>
      </c>
      <c r="I259" s="7"/>
    </row>
    <row r="260" spans="2:10" ht="37.5" x14ac:dyDescent="0.3">
      <c r="B260" s="25" t="s">
        <v>14</v>
      </c>
      <c r="C260" s="45" t="s">
        <v>206</v>
      </c>
      <c r="D260" s="30">
        <v>150</v>
      </c>
      <c r="E260" s="22">
        <v>0.04</v>
      </c>
      <c r="F260" s="22">
        <v>0.01</v>
      </c>
      <c r="G260" s="22">
        <v>6.99</v>
      </c>
      <c r="H260" s="22">
        <v>28</v>
      </c>
      <c r="I260" s="22" t="s">
        <v>11</v>
      </c>
    </row>
    <row r="261" spans="2:10" ht="37.5" x14ac:dyDescent="0.3">
      <c r="B261" s="25"/>
      <c r="C261" s="45" t="s">
        <v>237</v>
      </c>
      <c r="D261" s="90">
        <v>20</v>
      </c>
      <c r="E261" s="91">
        <v>1.18</v>
      </c>
      <c r="F261" s="91">
        <v>1.3</v>
      </c>
      <c r="G261" s="91">
        <v>14.1</v>
      </c>
      <c r="H261" s="91">
        <v>70.599999999999994</v>
      </c>
      <c r="I261" s="7"/>
    </row>
    <row r="262" spans="2:10" ht="56.25" x14ac:dyDescent="0.3">
      <c r="B262" s="28" t="s">
        <v>66</v>
      </c>
      <c r="C262" s="28"/>
      <c r="D262" s="29">
        <f>SUM(D260)</f>
        <v>150</v>
      </c>
      <c r="E262" s="12">
        <f>SUM(E260)</f>
        <v>0.04</v>
      </c>
      <c r="F262" s="12">
        <f>SUM(F260)</f>
        <v>0.01</v>
      </c>
      <c r="G262" s="12">
        <f>SUM(G260)</f>
        <v>6.99</v>
      </c>
      <c r="H262" s="12">
        <f>SUM(H260)</f>
        <v>28</v>
      </c>
      <c r="I262" s="7"/>
    </row>
    <row r="263" spans="2:10" ht="37.5" x14ac:dyDescent="0.3">
      <c r="B263" s="25" t="s">
        <v>16</v>
      </c>
      <c r="C263" s="25" t="s">
        <v>90</v>
      </c>
      <c r="D263" s="26">
        <v>30</v>
      </c>
      <c r="E263" s="13">
        <v>0.59</v>
      </c>
      <c r="F263" s="13">
        <v>1.57</v>
      </c>
      <c r="G263" s="13">
        <v>2.93</v>
      </c>
      <c r="H263" s="13">
        <v>28.26</v>
      </c>
      <c r="I263" s="7" t="s">
        <v>89</v>
      </c>
    </row>
    <row r="264" spans="2:10" ht="37.5" x14ac:dyDescent="0.3">
      <c r="B264" s="25"/>
      <c r="C264" s="89" t="s">
        <v>207</v>
      </c>
      <c r="D264" s="19">
        <v>150</v>
      </c>
      <c r="E264" s="19">
        <v>1.38</v>
      </c>
      <c r="F264" s="19">
        <v>3.32</v>
      </c>
      <c r="G264" s="19">
        <v>9</v>
      </c>
      <c r="H264" s="19">
        <v>71.349999999999994</v>
      </c>
      <c r="I264" s="19" t="s">
        <v>88</v>
      </c>
      <c r="J264" s="83"/>
    </row>
    <row r="265" spans="2:10" ht="20.25" x14ac:dyDescent="0.3">
      <c r="B265" s="25"/>
      <c r="C265" s="70" t="s">
        <v>211</v>
      </c>
      <c r="D265" s="71">
        <v>50</v>
      </c>
      <c r="E265" s="72">
        <v>9.7200000000000006</v>
      </c>
      <c r="F265" s="72">
        <v>2.29</v>
      </c>
      <c r="G265" s="72">
        <v>8.31</v>
      </c>
      <c r="H265" s="72">
        <v>92.5</v>
      </c>
      <c r="I265" s="73" t="s">
        <v>212</v>
      </c>
    </row>
    <row r="266" spans="2:10" ht="20.25" x14ac:dyDescent="0.3">
      <c r="B266" s="25"/>
      <c r="C266" s="70" t="s">
        <v>213</v>
      </c>
      <c r="D266" s="71">
        <v>20</v>
      </c>
      <c r="E266" s="72">
        <v>0.23</v>
      </c>
      <c r="F266" s="72">
        <v>0.84</v>
      </c>
      <c r="G266" s="72">
        <v>1.6</v>
      </c>
      <c r="H266" s="72">
        <v>14.9</v>
      </c>
      <c r="I266" s="73" t="s">
        <v>214</v>
      </c>
    </row>
    <row r="267" spans="2:10" ht="37.5" x14ac:dyDescent="0.3">
      <c r="B267" s="25"/>
      <c r="C267" s="45" t="s">
        <v>17</v>
      </c>
      <c r="D267" s="26">
        <v>110</v>
      </c>
      <c r="E267" s="13">
        <v>4.0599999999999996</v>
      </c>
      <c r="F267" s="13">
        <v>3.3</v>
      </c>
      <c r="G267" s="13">
        <v>19.38</v>
      </c>
      <c r="H267" s="13">
        <v>123.45</v>
      </c>
      <c r="I267" s="7" t="s">
        <v>18</v>
      </c>
    </row>
    <row r="268" spans="2:10" x14ac:dyDescent="0.3">
      <c r="B268" s="25"/>
      <c r="C268" s="45" t="s">
        <v>41</v>
      </c>
      <c r="D268" s="30">
        <v>150</v>
      </c>
      <c r="E268" s="7">
        <v>0</v>
      </c>
      <c r="F268" s="7">
        <v>0</v>
      </c>
      <c r="G268" s="7">
        <v>17.63</v>
      </c>
      <c r="H268" s="7">
        <v>66.75</v>
      </c>
      <c r="I268" s="7" t="s">
        <v>68</v>
      </c>
    </row>
    <row r="269" spans="2:10" ht="37.5" x14ac:dyDescent="0.3">
      <c r="B269" s="25"/>
      <c r="C269" s="25" t="s">
        <v>59</v>
      </c>
      <c r="D269" s="30">
        <v>20</v>
      </c>
      <c r="E269" s="7">
        <v>1.6</v>
      </c>
      <c r="F269" s="8">
        <v>0.34</v>
      </c>
      <c r="G269" s="7">
        <v>12.6</v>
      </c>
      <c r="H269" s="7">
        <v>62.4</v>
      </c>
      <c r="I269" s="7" t="s">
        <v>100</v>
      </c>
    </row>
    <row r="270" spans="2:10" ht="37.5" x14ac:dyDescent="0.3">
      <c r="B270" s="25"/>
      <c r="C270" s="45" t="s">
        <v>60</v>
      </c>
      <c r="D270" s="26">
        <v>25</v>
      </c>
      <c r="E270" s="13">
        <v>2.81</v>
      </c>
      <c r="F270" s="10">
        <v>0.45</v>
      </c>
      <c r="G270" s="13">
        <v>16.059999999999999</v>
      </c>
      <c r="H270" s="33">
        <v>79.25</v>
      </c>
      <c r="I270" s="13" t="s">
        <v>100</v>
      </c>
    </row>
    <row r="271" spans="2:10" ht="37.5" x14ac:dyDescent="0.3">
      <c r="B271" s="28" t="s">
        <v>67</v>
      </c>
      <c r="C271" s="28"/>
      <c r="D271" s="29">
        <f>SUM(D263:D270)</f>
        <v>555</v>
      </c>
      <c r="E271" s="12">
        <f>SUM(E263:E270)</f>
        <v>20.39</v>
      </c>
      <c r="F271" s="12">
        <f>SUM(F263:F270)</f>
        <v>12.11</v>
      </c>
      <c r="G271" s="12">
        <f>SUM(G263:G270)</f>
        <v>87.509999999999991</v>
      </c>
      <c r="H271" s="12">
        <f>SUM(H263:H270)</f>
        <v>538.86</v>
      </c>
      <c r="I271" s="44"/>
    </row>
    <row r="272" spans="2:10" ht="56.25" x14ac:dyDescent="0.3">
      <c r="B272" s="25" t="s">
        <v>20</v>
      </c>
      <c r="C272" s="45"/>
      <c r="D272" s="26"/>
      <c r="E272" s="13"/>
      <c r="F272" s="13"/>
      <c r="G272" s="13"/>
      <c r="H272" s="13"/>
      <c r="I272" s="13"/>
    </row>
    <row r="273" spans="2:9" ht="75" x14ac:dyDescent="0.3">
      <c r="B273" s="25"/>
      <c r="C273" s="25" t="s">
        <v>215</v>
      </c>
      <c r="D273" s="26">
        <v>125</v>
      </c>
      <c r="E273" s="13">
        <v>8.91</v>
      </c>
      <c r="F273" s="13">
        <v>6.59</v>
      </c>
      <c r="G273" s="13">
        <v>20.43</v>
      </c>
      <c r="H273" s="13">
        <v>177</v>
      </c>
      <c r="I273" s="7" t="s">
        <v>208</v>
      </c>
    </row>
    <row r="274" spans="2:9" x14ac:dyDescent="0.3">
      <c r="B274" s="25"/>
      <c r="C274" s="45" t="s">
        <v>166</v>
      </c>
      <c r="D274" s="30">
        <v>150</v>
      </c>
      <c r="E274" s="22">
        <v>0.04</v>
      </c>
      <c r="F274" s="22">
        <v>0.01</v>
      </c>
      <c r="G274" s="22">
        <v>6.99</v>
      </c>
      <c r="H274" s="22">
        <v>28</v>
      </c>
      <c r="I274" s="22" t="s">
        <v>11</v>
      </c>
    </row>
    <row r="275" spans="2:9" ht="37.5" x14ac:dyDescent="0.3">
      <c r="B275" s="25"/>
      <c r="C275" s="25" t="s">
        <v>59</v>
      </c>
      <c r="D275" s="30">
        <v>20</v>
      </c>
      <c r="E275" s="7">
        <v>1.6</v>
      </c>
      <c r="F275" s="8">
        <v>0.34</v>
      </c>
      <c r="G275" s="7">
        <v>12.6</v>
      </c>
      <c r="H275" s="7">
        <v>62.4</v>
      </c>
      <c r="I275" s="7" t="s">
        <v>100</v>
      </c>
    </row>
    <row r="276" spans="2:9" ht="75" x14ac:dyDescent="0.3">
      <c r="B276" s="28" t="s">
        <v>95</v>
      </c>
      <c r="C276" s="28"/>
      <c r="D276" s="29">
        <f>SUM(D272:D275)</f>
        <v>295</v>
      </c>
      <c r="E276" s="12">
        <f>SUM(E272:E275)</f>
        <v>10.549999999999999</v>
      </c>
      <c r="F276" s="12">
        <f>SUM(F272:F275)</f>
        <v>6.9399999999999995</v>
      </c>
      <c r="G276" s="12">
        <f>SUM(G272:G275)</f>
        <v>40.020000000000003</v>
      </c>
      <c r="H276" s="12">
        <f>SUM(H272:H275)</f>
        <v>267.39999999999998</v>
      </c>
      <c r="I276" s="7"/>
    </row>
    <row r="277" spans="2:9" x14ac:dyDescent="0.3">
      <c r="B277" s="21"/>
      <c r="C277" s="28" t="s">
        <v>21</v>
      </c>
      <c r="D277" s="50">
        <f>D259+D262+D271+D276</f>
        <v>1415</v>
      </c>
      <c r="E277" s="50">
        <f>E259+E262+E271+E276</f>
        <v>38.6</v>
      </c>
      <c r="F277" s="50">
        <f>F259+F262+F271+F276</f>
        <v>32.749999999999993</v>
      </c>
      <c r="G277" s="50">
        <f>G259+G262+G271+G276</f>
        <v>186.85</v>
      </c>
      <c r="H277" s="50">
        <f>H259+H262+H271+H276</f>
        <v>1201.3</v>
      </c>
      <c r="I277" s="7"/>
    </row>
    <row r="278" spans="2:9" x14ac:dyDescent="0.3">
      <c r="H278" s="11">
        <f>(H277*100)/1400</f>
        <v>85.807142857142864</v>
      </c>
      <c r="I278" s="1" t="s">
        <v>84</v>
      </c>
    </row>
    <row r="279" spans="2:9" x14ac:dyDescent="0.3">
      <c r="E279" s="27" t="e">
        <f>(G36+G62+H89+H116+H144+H170+H198+H224+H251+H278)/10</f>
        <v>#REF!</v>
      </c>
      <c r="F279" s="1" t="s">
        <v>91</v>
      </c>
    </row>
    <row r="281" spans="2:9" ht="221.25" customHeight="1" x14ac:dyDescent="0.3">
      <c r="B281" s="93" t="s">
        <v>182</v>
      </c>
      <c r="C281" s="93"/>
      <c r="D281" s="93"/>
      <c r="E281" s="93"/>
      <c r="F281" s="93"/>
      <c r="G281" s="93"/>
      <c r="H281" s="93"/>
      <c r="I281" s="93"/>
    </row>
  </sheetData>
  <mergeCells count="65">
    <mergeCell ref="I39:I40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39:B40"/>
    <mergeCell ref="C39:C40"/>
    <mergeCell ref="D39:D40"/>
    <mergeCell ref="E39:G39"/>
    <mergeCell ref="H39:H40"/>
    <mergeCell ref="I91:I92"/>
    <mergeCell ref="B64:B65"/>
    <mergeCell ref="C64:C65"/>
    <mergeCell ref="D64:D65"/>
    <mergeCell ref="E64:G64"/>
    <mergeCell ref="H64:H65"/>
    <mergeCell ref="I64:I65"/>
    <mergeCell ref="B91:B92"/>
    <mergeCell ref="C91:C92"/>
    <mergeCell ref="D91:D92"/>
    <mergeCell ref="E91:G91"/>
    <mergeCell ref="H91:H92"/>
    <mergeCell ref="I146:I147"/>
    <mergeCell ref="B119:B120"/>
    <mergeCell ref="C119:C120"/>
    <mergeCell ref="D119:D120"/>
    <mergeCell ref="E119:G119"/>
    <mergeCell ref="H119:H120"/>
    <mergeCell ref="I119:I120"/>
    <mergeCell ref="B146:B147"/>
    <mergeCell ref="C146:C147"/>
    <mergeCell ref="D146:D147"/>
    <mergeCell ref="E146:G146"/>
    <mergeCell ref="H146:H147"/>
    <mergeCell ref="I200:I201"/>
    <mergeCell ref="B173:B174"/>
    <mergeCell ref="C173:C174"/>
    <mergeCell ref="D173:D174"/>
    <mergeCell ref="E173:G173"/>
    <mergeCell ref="H173:H174"/>
    <mergeCell ref="I173:I174"/>
    <mergeCell ref="B200:B201"/>
    <mergeCell ref="C200:C201"/>
    <mergeCell ref="D200:D201"/>
    <mergeCell ref="E200:G200"/>
    <mergeCell ref="H200:H201"/>
    <mergeCell ref="B281:I281"/>
    <mergeCell ref="I253:I254"/>
    <mergeCell ref="B226:B227"/>
    <mergeCell ref="C226:C227"/>
    <mergeCell ref="D226:D227"/>
    <mergeCell ref="E226:G226"/>
    <mergeCell ref="H226:H227"/>
    <mergeCell ref="I226:I227"/>
    <mergeCell ref="B253:B254"/>
    <mergeCell ref="C253:C254"/>
    <mergeCell ref="D253:D254"/>
    <mergeCell ref="E253:G253"/>
    <mergeCell ref="H253:H25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0"/>
  <sheetViews>
    <sheetView topLeftCell="A261" zoomScale="75" zoomScaleNormal="75" workbookViewId="0">
      <selection activeCell="D48" sqref="D48:I48"/>
    </sheetView>
  </sheetViews>
  <sheetFormatPr defaultRowHeight="18.75" x14ac:dyDescent="0.3"/>
  <cols>
    <col min="1" max="1" width="9.140625" style="1"/>
    <col min="2" max="2" width="13.5703125" style="5" customWidth="1"/>
    <col min="3" max="3" width="26.85546875" style="5" customWidth="1"/>
    <col min="4" max="4" width="11.7109375" style="5" customWidth="1"/>
    <col min="5" max="5" width="11.85546875" style="1" customWidth="1"/>
    <col min="6" max="6" width="10" style="1" customWidth="1"/>
    <col min="7" max="7" width="10.28515625" style="1" customWidth="1"/>
    <col min="8" max="8" width="15.5703125" style="1" customWidth="1"/>
    <col min="9" max="9" width="15.140625" style="1" bestFit="1" customWidth="1"/>
    <col min="10" max="16" width="9.140625" style="1"/>
    <col min="17" max="17" width="11.5703125" style="1" customWidth="1"/>
    <col min="18" max="16384" width="9.140625" style="1"/>
  </cols>
  <sheetData>
    <row r="1" spans="2:9" ht="37.5" x14ac:dyDescent="0.3">
      <c r="B1" s="5" t="s">
        <v>193</v>
      </c>
      <c r="F1" s="1" t="s">
        <v>154</v>
      </c>
    </row>
    <row r="2" spans="2:9" ht="37.5" x14ac:dyDescent="0.3">
      <c r="B2" s="5" t="s">
        <v>194</v>
      </c>
      <c r="F2" s="1" t="s">
        <v>155</v>
      </c>
    </row>
    <row r="3" spans="2:9" x14ac:dyDescent="0.3">
      <c r="B3" s="5" t="s">
        <v>156</v>
      </c>
      <c r="F3" s="1" t="s">
        <v>157</v>
      </c>
    </row>
    <row r="4" spans="2:9" x14ac:dyDescent="0.3">
      <c r="F4" s="1" t="s">
        <v>156</v>
      </c>
    </row>
    <row r="7" spans="2:9" x14ac:dyDescent="0.3">
      <c r="B7" s="100" t="s">
        <v>162</v>
      </c>
      <c r="C7" s="100"/>
      <c r="D7" s="100"/>
      <c r="E7" s="100"/>
      <c r="F7" s="100"/>
      <c r="G7" s="100"/>
      <c r="H7" s="100"/>
      <c r="I7" s="100"/>
    </row>
    <row r="8" spans="2:9" x14ac:dyDescent="0.3">
      <c r="B8" s="100" t="s">
        <v>195</v>
      </c>
      <c r="C8" s="100"/>
      <c r="D8" s="100"/>
      <c r="E8" s="100"/>
      <c r="F8" s="100"/>
      <c r="G8" s="100"/>
      <c r="H8" s="100"/>
      <c r="I8" s="100"/>
    </row>
    <row r="9" spans="2:9" x14ac:dyDescent="0.3">
      <c r="B9" s="100" t="s">
        <v>160</v>
      </c>
      <c r="C9" s="100"/>
      <c r="D9" s="100"/>
      <c r="E9" s="100"/>
      <c r="F9" s="100"/>
      <c r="G9" s="100"/>
      <c r="H9" s="100"/>
      <c r="I9" s="100"/>
    </row>
    <row r="10" spans="2:9" ht="19.5" thickBot="1" x14ac:dyDescent="0.35">
      <c r="B10" s="101" t="s">
        <v>58</v>
      </c>
      <c r="C10" s="101"/>
      <c r="D10" s="101"/>
      <c r="E10" s="101"/>
      <c r="F10" s="101"/>
      <c r="G10" s="101"/>
      <c r="H10" s="101"/>
      <c r="I10" s="101"/>
    </row>
    <row r="11" spans="2:9" ht="19.5" thickBot="1" x14ac:dyDescent="0.35">
      <c r="B11" s="102" t="s">
        <v>0</v>
      </c>
      <c r="C11" s="102" t="s">
        <v>1</v>
      </c>
      <c r="D11" s="104" t="s">
        <v>2</v>
      </c>
      <c r="E11" s="106" t="s">
        <v>3</v>
      </c>
      <c r="F11" s="107"/>
      <c r="G11" s="108"/>
      <c r="H11" s="104" t="s">
        <v>4</v>
      </c>
      <c r="I11" s="104" t="s">
        <v>5</v>
      </c>
    </row>
    <row r="12" spans="2:9" ht="48.75" customHeight="1" x14ac:dyDescent="0.3">
      <c r="B12" s="103"/>
      <c r="C12" s="103"/>
      <c r="D12" s="105"/>
      <c r="E12" s="42" t="s">
        <v>6</v>
      </c>
      <c r="F12" s="42" t="s">
        <v>7</v>
      </c>
      <c r="G12" s="42" t="s">
        <v>8</v>
      </c>
      <c r="H12" s="105"/>
      <c r="I12" s="105"/>
    </row>
    <row r="13" spans="2:9" ht="37.5" x14ac:dyDescent="0.3">
      <c r="B13" s="25" t="s">
        <v>64</v>
      </c>
      <c r="C13" s="25"/>
      <c r="D13" s="30"/>
      <c r="E13" s="44"/>
      <c r="F13" s="44"/>
      <c r="G13" s="44"/>
      <c r="H13" s="44"/>
      <c r="I13" s="7"/>
    </row>
    <row r="14" spans="2:9" ht="75" x14ac:dyDescent="0.3">
      <c r="B14" s="25" t="s">
        <v>9</v>
      </c>
      <c r="C14" s="25" t="s">
        <v>224</v>
      </c>
      <c r="D14" s="30">
        <v>200</v>
      </c>
      <c r="E14" s="7">
        <v>5.84</v>
      </c>
      <c r="F14" s="7">
        <v>60.7</v>
      </c>
      <c r="G14" s="7">
        <v>26.17</v>
      </c>
      <c r="H14" s="7">
        <v>182.5</v>
      </c>
      <c r="I14" s="7" t="s">
        <v>110</v>
      </c>
    </row>
    <row r="15" spans="2:9" x14ac:dyDescent="0.3">
      <c r="B15" s="25"/>
      <c r="C15" s="45" t="s">
        <v>10</v>
      </c>
      <c r="D15" s="30">
        <v>200</v>
      </c>
      <c r="E15" s="22">
        <v>7.0000000000000007E-2</v>
      </c>
      <c r="F15" s="22">
        <v>0.04</v>
      </c>
      <c r="G15" s="22">
        <v>11.1</v>
      </c>
      <c r="H15" s="22">
        <v>44.4</v>
      </c>
      <c r="I15" s="22" t="s">
        <v>11</v>
      </c>
    </row>
    <row r="16" spans="2:9" ht="37.5" x14ac:dyDescent="0.3">
      <c r="B16" s="25"/>
      <c r="C16" s="45" t="s">
        <v>164</v>
      </c>
      <c r="D16" s="30">
        <v>35</v>
      </c>
      <c r="E16" s="23">
        <v>2.14</v>
      </c>
      <c r="F16" s="23">
        <v>6.6</v>
      </c>
      <c r="G16" s="23">
        <v>12.79</v>
      </c>
      <c r="H16" s="23">
        <v>119</v>
      </c>
      <c r="I16" s="23" t="s">
        <v>165</v>
      </c>
    </row>
    <row r="17" spans="2:18" ht="37.5" x14ac:dyDescent="0.3">
      <c r="B17" s="28" t="s">
        <v>65</v>
      </c>
      <c r="C17" s="28"/>
      <c r="D17" s="29">
        <f>SUM(D14:D16)</f>
        <v>435</v>
      </c>
      <c r="E17" s="12">
        <f>SUM(E14:E16)</f>
        <v>8.0500000000000007</v>
      </c>
      <c r="F17" s="12">
        <f>SUM(F14:F16)</f>
        <v>67.34</v>
      </c>
      <c r="G17" s="12">
        <f>SUM(G14:G16)</f>
        <v>50.06</v>
      </c>
      <c r="H17" s="12">
        <f>H14+H15+H16</f>
        <v>345.9</v>
      </c>
      <c r="I17" s="41"/>
    </row>
    <row r="18" spans="2:18" ht="37.5" x14ac:dyDescent="0.3">
      <c r="B18" s="25" t="s">
        <v>14</v>
      </c>
      <c r="C18" s="45" t="s">
        <v>206</v>
      </c>
      <c r="D18" s="30">
        <v>150</v>
      </c>
      <c r="E18" s="22">
        <v>0.04</v>
      </c>
      <c r="F18" s="22">
        <v>0.01</v>
      </c>
      <c r="G18" s="22">
        <v>6.99</v>
      </c>
      <c r="H18" s="22">
        <v>28</v>
      </c>
      <c r="I18" s="22" t="s">
        <v>11</v>
      </c>
    </row>
    <row r="19" spans="2:18" ht="37.5" x14ac:dyDescent="0.3">
      <c r="B19" s="25"/>
      <c r="C19" s="45" t="s">
        <v>228</v>
      </c>
      <c r="D19" s="26">
        <v>20</v>
      </c>
      <c r="E19" s="13">
        <v>1.3</v>
      </c>
      <c r="F19" s="13">
        <v>2.88</v>
      </c>
      <c r="G19" s="13">
        <v>14.36</v>
      </c>
      <c r="H19" s="13">
        <v>87.4</v>
      </c>
      <c r="I19" s="13"/>
    </row>
    <row r="20" spans="2:18" ht="56.25" x14ac:dyDescent="0.3">
      <c r="B20" s="28" t="s">
        <v>66</v>
      </c>
      <c r="C20" s="28"/>
      <c r="D20" s="29">
        <f>D18+D19</f>
        <v>170</v>
      </c>
      <c r="E20" s="29">
        <f t="shared" ref="E20:G20" si="0">E18+E19</f>
        <v>1.34</v>
      </c>
      <c r="F20" s="29">
        <f t="shared" si="0"/>
        <v>2.8899999999999997</v>
      </c>
      <c r="G20" s="29">
        <f t="shared" si="0"/>
        <v>21.35</v>
      </c>
      <c r="H20" s="12">
        <f>H18+H19</f>
        <v>115.4</v>
      </c>
      <c r="I20" s="13"/>
    </row>
    <row r="21" spans="2:18" ht="37.5" x14ac:dyDescent="0.3">
      <c r="B21" s="25" t="s">
        <v>16</v>
      </c>
      <c r="C21" s="25" t="s">
        <v>158</v>
      </c>
      <c r="D21" s="26">
        <v>50</v>
      </c>
      <c r="E21" s="13">
        <v>0.68</v>
      </c>
      <c r="F21" s="13">
        <v>2.61</v>
      </c>
      <c r="G21" s="13">
        <v>4.28</v>
      </c>
      <c r="H21" s="13">
        <v>43.3</v>
      </c>
      <c r="I21" s="13" t="s">
        <v>102</v>
      </c>
    </row>
    <row r="22" spans="2:18" ht="75" x14ac:dyDescent="0.3">
      <c r="B22" s="25"/>
      <c r="C22" s="45" t="s">
        <v>133</v>
      </c>
      <c r="D22" s="26">
        <v>200</v>
      </c>
      <c r="E22" s="13">
        <v>1.34</v>
      </c>
      <c r="F22" s="13">
        <v>3.96</v>
      </c>
      <c r="G22" s="13">
        <v>90.1</v>
      </c>
      <c r="H22" s="13">
        <v>76.36</v>
      </c>
      <c r="I22" s="13" t="s">
        <v>99</v>
      </c>
    </row>
    <row r="23" spans="2:18" ht="56.25" x14ac:dyDescent="0.3">
      <c r="B23" s="25"/>
      <c r="C23" s="45" t="s">
        <v>210</v>
      </c>
      <c r="D23" s="26">
        <v>70</v>
      </c>
      <c r="E23" s="13">
        <v>10.1</v>
      </c>
      <c r="F23" s="13">
        <v>8.4</v>
      </c>
      <c r="G23" s="13">
        <v>8.9600000000000009</v>
      </c>
      <c r="H23" s="13">
        <v>152.6</v>
      </c>
      <c r="I23" s="13" t="s">
        <v>167</v>
      </c>
    </row>
    <row r="24" spans="2:18" x14ac:dyDescent="0.3">
      <c r="B24" s="25"/>
      <c r="C24" s="45" t="s">
        <v>168</v>
      </c>
      <c r="D24" s="26">
        <v>30</v>
      </c>
      <c r="E24" s="13">
        <v>0.3</v>
      </c>
      <c r="F24" s="13">
        <v>1.35</v>
      </c>
      <c r="G24" s="13">
        <v>1.8</v>
      </c>
      <c r="H24" s="13">
        <v>20.25</v>
      </c>
      <c r="I24" s="13" t="s">
        <v>169</v>
      </c>
    </row>
    <row r="25" spans="2:18" ht="37.5" x14ac:dyDescent="0.3">
      <c r="B25" s="25"/>
      <c r="C25" s="45" t="s">
        <v>17</v>
      </c>
      <c r="D25" s="26">
        <v>130</v>
      </c>
      <c r="E25" s="13">
        <v>4.8</v>
      </c>
      <c r="F25" s="13">
        <v>3.9</v>
      </c>
      <c r="G25" s="13">
        <v>22.9</v>
      </c>
      <c r="H25" s="13">
        <v>145.9</v>
      </c>
      <c r="I25" s="13" t="s">
        <v>18</v>
      </c>
    </row>
    <row r="26" spans="2:18" x14ac:dyDescent="0.3">
      <c r="B26" s="25"/>
      <c r="C26" s="45" t="s">
        <v>41</v>
      </c>
      <c r="D26" s="30">
        <v>180</v>
      </c>
      <c r="E26" s="7">
        <v>0</v>
      </c>
      <c r="F26" s="7">
        <v>0</v>
      </c>
      <c r="G26" s="7">
        <v>21.15</v>
      </c>
      <c r="H26" s="7">
        <v>80.099999999999994</v>
      </c>
      <c r="I26" s="7" t="s">
        <v>68</v>
      </c>
    </row>
    <row r="27" spans="2:18" ht="33.75" customHeight="1" x14ac:dyDescent="0.3">
      <c r="B27" s="25"/>
      <c r="C27" s="25" t="s">
        <v>59</v>
      </c>
      <c r="D27" s="30">
        <v>25</v>
      </c>
      <c r="E27" s="7">
        <v>2</v>
      </c>
      <c r="F27" s="7">
        <v>0.42</v>
      </c>
      <c r="G27" s="7">
        <v>15.75</v>
      </c>
      <c r="H27" s="7">
        <v>78</v>
      </c>
      <c r="I27" s="7" t="s">
        <v>12</v>
      </c>
    </row>
    <row r="28" spans="2:18" ht="37.5" x14ac:dyDescent="0.3">
      <c r="B28" s="25"/>
      <c r="C28" s="45" t="s">
        <v>60</v>
      </c>
      <c r="D28" s="26">
        <v>30</v>
      </c>
      <c r="E28" s="13">
        <v>3.3</v>
      </c>
      <c r="F28" s="13">
        <v>0.54</v>
      </c>
      <c r="G28" s="13">
        <v>19.2</v>
      </c>
      <c r="H28" s="13">
        <v>95.1</v>
      </c>
      <c r="I28" s="13" t="s">
        <v>12</v>
      </c>
    </row>
    <row r="29" spans="2:18" ht="37.5" x14ac:dyDescent="0.3">
      <c r="B29" s="28" t="s">
        <v>67</v>
      </c>
      <c r="C29" s="28"/>
      <c r="D29" s="29">
        <f>SUM(D21:D28)</f>
        <v>715</v>
      </c>
      <c r="E29" s="12">
        <f>SUM(E21:E28)</f>
        <v>22.52</v>
      </c>
      <c r="F29" s="12">
        <f>SUM(F21:F28)</f>
        <v>21.18</v>
      </c>
      <c r="G29" s="12">
        <f>SUM(G21:G28)</f>
        <v>184.14</v>
      </c>
      <c r="H29" s="12">
        <f>SUM(H21:H28)</f>
        <v>691.61</v>
      </c>
      <c r="I29" s="46"/>
      <c r="R29" s="81"/>
    </row>
    <row r="30" spans="2:18" x14ac:dyDescent="0.3">
      <c r="B30" s="25"/>
      <c r="C30" s="28"/>
      <c r="D30" s="29"/>
      <c r="E30" s="12"/>
      <c r="F30" s="12"/>
      <c r="G30" s="12"/>
      <c r="H30" s="12"/>
      <c r="I30" s="46"/>
      <c r="Q30" s="1" t="s">
        <v>30</v>
      </c>
    </row>
    <row r="31" spans="2:18" s="14" customFormat="1" ht="56.25" x14ac:dyDescent="0.3">
      <c r="B31" s="47" t="s">
        <v>20</v>
      </c>
      <c r="C31" s="48" t="s">
        <v>141</v>
      </c>
      <c r="D31" s="49">
        <v>154</v>
      </c>
      <c r="E31" s="38">
        <v>5.6</v>
      </c>
      <c r="F31" s="38">
        <v>6.6</v>
      </c>
      <c r="G31" s="38">
        <v>26.4</v>
      </c>
      <c r="H31" s="38">
        <v>187</v>
      </c>
      <c r="I31" s="38" t="s">
        <v>50</v>
      </c>
    </row>
    <row r="32" spans="2:18" x14ac:dyDescent="0.3">
      <c r="B32" s="25"/>
      <c r="C32" s="45" t="s">
        <v>77</v>
      </c>
      <c r="D32" s="30">
        <v>50</v>
      </c>
      <c r="E32" s="7">
        <v>6.58</v>
      </c>
      <c r="F32" s="7">
        <v>3.91</v>
      </c>
      <c r="G32" s="7">
        <v>31.5</v>
      </c>
      <c r="H32" s="7">
        <v>158.57</v>
      </c>
      <c r="I32" s="7" t="s">
        <v>29</v>
      </c>
    </row>
    <row r="33" spans="2:9" x14ac:dyDescent="0.3">
      <c r="B33" s="25"/>
      <c r="C33" s="45" t="s">
        <v>10</v>
      </c>
      <c r="D33" s="30">
        <v>200</v>
      </c>
      <c r="E33" s="23">
        <v>7.0000000000000007E-2</v>
      </c>
      <c r="F33" s="23">
        <v>0.04</v>
      </c>
      <c r="G33" s="23">
        <v>11.1</v>
      </c>
      <c r="H33" s="23">
        <v>44.4</v>
      </c>
      <c r="I33" s="23" t="s">
        <v>11</v>
      </c>
    </row>
    <row r="34" spans="2:9" ht="33.75" customHeight="1" x14ac:dyDescent="0.3">
      <c r="B34" s="25"/>
      <c r="C34" s="25" t="s">
        <v>59</v>
      </c>
      <c r="D34" s="30">
        <v>25</v>
      </c>
      <c r="E34" s="7">
        <v>2</v>
      </c>
      <c r="F34" s="7">
        <v>0.42</v>
      </c>
      <c r="G34" s="7">
        <v>15.75</v>
      </c>
      <c r="H34" s="7">
        <v>78</v>
      </c>
      <c r="I34" s="7" t="s">
        <v>12</v>
      </c>
    </row>
    <row r="35" spans="2:9" ht="75" x14ac:dyDescent="0.3">
      <c r="B35" s="28" t="s">
        <v>94</v>
      </c>
      <c r="C35" s="28"/>
      <c r="D35" s="50">
        <f>SUM(D31:D34)</f>
        <v>429</v>
      </c>
      <c r="E35" s="51">
        <f>SUM(E31:E34)</f>
        <v>14.25</v>
      </c>
      <c r="F35" s="51">
        <f>SUM(F31:F34)</f>
        <v>10.969999999999999</v>
      </c>
      <c r="G35" s="51">
        <f>SUM(G31:G34)</f>
        <v>84.75</v>
      </c>
      <c r="H35" s="51">
        <f>SUM(H31:H34)</f>
        <v>467.96999999999997</v>
      </c>
      <c r="I35" s="7"/>
    </row>
    <row r="36" spans="2:9" x14ac:dyDescent="0.3">
      <c r="B36" s="25"/>
      <c r="C36" s="28" t="s">
        <v>21</v>
      </c>
      <c r="D36" s="50">
        <f>D35+D29+D20+D17</f>
        <v>1749</v>
      </c>
      <c r="E36" s="50">
        <f>E35+E29+E20+E17</f>
        <v>46.16</v>
      </c>
      <c r="F36" s="50">
        <f>F35+F29+F20+F17</f>
        <v>102.38</v>
      </c>
      <c r="G36" s="50">
        <f>G35+G29+G20+G17</f>
        <v>340.3</v>
      </c>
      <c r="H36" s="50">
        <f>H17+H20+H29+H35</f>
        <v>1620.8799999999999</v>
      </c>
      <c r="I36" s="46"/>
    </row>
    <row r="37" spans="2:9" x14ac:dyDescent="0.3">
      <c r="B37" s="21"/>
      <c r="C37" s="21"/>
      <c r="D37" s="21"/>
      <c r="E37" s="52"/>
      <c r="F37" s="52"/>
      <c r="G37" s="53">
        <f>(H36*100)/1800</f>
        <v>90.048888888888882</v>
      </c>
      <c r="H37" s="52" t="s">
        <v>61</v>
      </c>
      <c r="I37" s="52"/>
    </row>
    <row r="38" spans="2:9" x14ac:dyDescent="0.3">
      <c r="B38" s="21"/>
      <c r="C38" s="21"/>
      <c r="D38" s="21"/>
      <c r="E38" s="52"/>
      <c r="F38" s="52"/>
      <c r="G38" s="52"/>
      <c r="H38" s="52"/>
      <c r="I38" s="52"/>
    </row>
    <row r="39" spans="2:9" x14ac:dyDescent="0.3">
      <c r="B39" s="21"/>
      <c r="C39" s="21"/>
      <c r="D39" s="21"/>
      <c r="E39" s="52"/>
      <c r="F39" s="52"/>
      <c r="G39" s="52"/>
      <c r="H39" s="52"/>
      <c r="I39" s="52"/>
    </row>
    <row r="40" spans="2:9" x14ac:dyDescent="0.3">
      <c r="B40" s="95" t="s">
        <v>0</v>
      </c>
      <c r="C40" s="95" t="s">
        <v>1</v>
      </c>
      <c r="D40" s="94" t="s">
        <v>2</v>
      </c>
      <c r="E40" s="99" t="s">
        <v>3</v>
      </c>
      <c r="F40" s="99"/>
      <c r="G40" s="99"/>
      <c r="H40" s="94" t="s">
        <v>4</v>
      </c>
      <c r="I40" s="94" t="s">
        <v>5</v>
      </c>
    </row>
    <row r="41" spans="2:9" ht="31.5" customHeight="1" x14ac:dyDescent="0.3">
      <c r="B41" s="95"/>
      <c r="C41" s="95"/>
      <c r="D41" s="94"/>
      <c r="E41" s="84" t="s">
        <v>6</v>
      </c>
      <c r="F41" s="84" t="s">
        <v>7</v>
      </c>
      <c r="G41" s="84" t="s">
        <v>8</v>
      </c>
      <c r="H41" s="94"/>
      <c r="I41" s="94"/>
    </row>
    <row r="42" spans="2:9" x14ac:dyDescent="0.3">
      <c r="B42" s="25" t="s">
        <v>22</v>
      </c>
      <c r="C42" s="25"/>
      <c r="D42" s="30"/>
      <c r="E42" s="7"/>
      <c r="F42" s="8"/>
      <c r="G42" s="8"/>
      <c r="H42" s="8"/>
      <c r="I42" s="7"/>
    </row>
    <row r="43" spans="2:9" ht="56.25" x14ac:dyDescent="0.3">
      <c r="B43" s="25" t="s">
        <v>9</v>
      </c>
      <c r="C43" s="25" t="s">
        <v>223</v>
      </c>
      <c r="D43" s="26">
        <v>200</v>
      </c>
      <c r="E43" s="7">
        <v>4.5999999999999996</v>
      </c>
      <c r="F43" s="6">
        <v>6.75</v>
      </c>
      <c r="G43" s="7">
        <v>21.61</v>
      </c>
      <c r="H43" s="7">
        <v>192.5</v>
      </c>
      <c r="I43" s="7" t="s">
        <v>171</v>
      </c>
    </row>
    <row r="44" spans="2:9" x14ac:dyDescent="0.3">
      <c r="B44" s="25"/>
      <c r="C44" s="25" t="s">
        <v>10</v>
      </c>
      <c r="D44" s="26">
        <v>180</v>
      </c>
      <c r="E44" s="7">
        <v>0.06</v>
      </c>
      <c r="F44" s="8">
        <v>0.03</v>
      </c>
      <c r="G44" s="7">
        <v>9.99</v>
      </c>
      <c r="H44" s="7">
        <v>39.96</v>
      </c>
      <c r="I44" s="7" t="s">
        <v>11</v>
      </c>
    </row>
    <row r="45" spans="2:9" ht="37.5" x14ac:dyDescent="0.3">
      <c r="B45" s="25"/>
      <c r="C45" s="45" t="s">
        <v>172</v>
      </c>
      <c r="D45" s="30">
        <v>30</v>
      </c>
      <c r="E45" s="35">
        <v>3.36</v>
      </c>
      <c r="F45" s="35">
        <v>1.29</v>
      </c>
      <c r="G45" s="35">
        <v>19.739999999999998</v>
      </c>
      <c r="H45" s="35">
        <v>104.1</v>
      </c>
      <c r="I45" s="35" t="s">
        <v>100</v>
      </c>
    </row>
    <row r="46" spans="2:9" x14ac:dyDescent="0.3">
      <c r="B46" s="25"/>
      <c r="C46" s="45" t="s">
        <v>25</v>
      </c>
      <c r="D46" s="30">
        <v>10</v>
      </c>
      <c r="E46" s="7">
        <v>2.63</v>
      </c>
      <c r="F46" s="8">
        <v>2.66</v>
      </c>
      <c r="G46" s="7">
        <v>0</v>
      </c>
      <c r="H46" s="7">
        <v>34</v>
      </c>
      <c r="I46" s="7" t="s">
        <v>101</v>
      </c>
    </row>
    <row r="47" spans="2:9" ht="37.5" x14ac:dyDescent="0.3">
      <c r="B47" s="28" t="s">
        <v>65</v>
      </c>
      <c r="C47" s="28"/>
      <c r="D47" s="29">
        <f>SUM(D43:D46)</f>
        <v>420</v>
      </c>
      <c r="E47" s="12">
        <f>SUM(E43:E46)</f>
        <v>10.649999999999999</v>
      </c>
      <c r="F47" s="9">
        <f>SUM(F43:F46)</f>
        <v>10.73</v>
      </c>
      <c r="G47" s="12">
        <f>SUM(G43:G46)</f>
        <v>51.34</v>
      </c>
      <c r="H47" s="12">
        <f>SUM(H43:H46)</f>
        <v>370.56</v>
      </c>
      <c r="I47" s="41"/>
    </row>
    <row r="48" spans="2:9" ht="37.5" x14ac:dyDescent="0.3">
      <c r="B48" s="25" t="s">
        <v>65</v>
      </c>
      <c r="C48" s="47" t="s">
        <v>230</v>
      </c>
      <c r="D48" s="64">
        <v>105</v>
      </c>
      <c r="E48" s="33">
        <v>2.9</v>
      </c>
      <c r="F48" s="31">
        <v>2.5</v>
      </c>
      <c r="G48" s="33">
        <v>4.8</v>
      </c>
      <c r="H48" s="33">
        <v>60</v>
      </c>
      <c r="I48" s="7" t="s">
        <v>246</v>
      </c>
    </row>
    <row r="49" spans="1:9" x14ac:dyDescent="0.3">
      <c r="B49" s="25"/>
      <c r="C49" s="28" t="s">
        <v>13</v>
      </c>
      <c r="D49" s="29">
        <f>SUM(D48)</f>
        <v>105</v>
      </c>
      <c r="E49" s="12">
        <f>SUM(E48)</f>
        <v>2.9</v>
      </c>
      <c r="F49" s="9">
        <f>SUM(F48)</f>
        <v>2.5</v>
      </c>
      <c r="G49" s="12">
        <f>SUM(G48)</f>
        <v>4.8</v>
      </c>
      <c r="H49" s="12">
        <f>SUM(H48)</f>
        <v>60</v>
      </c>
      <c r="I49" s="7"/>
    </row>
    <row r="50" spans="1:9" s="32" customFormat="1" ht="75" x14ac:dyDescent="0.3">
      <c r="B50" s="54" t="s">
        <v>16</v>
      </c>
      <c r="C50" s="25" t="s">
        <v>241</v>
      </c>
      <c r="D50" s="30">
        <v>50</v>
      </c>
      <c r="E50" s="7">
        <v>0.33</v>
      </c>
      <c r="F50" s="7">
        <v>2.5299999999999998</v>
      </c>
      <c r="G50" s="7">
        <v>4.5199999999999996</v>
      </c>
      <c r="H50" s="7">
        <v>43.7</v>
      </c>
      <c r="I50" s="7" t="s">
        <v>63</v>
      </c>
    </row>
    <row r="51" spans="1:9" ht="37.5" x14ac:dyDescent="0.3">
      <c r="B51" s="25"/>
      <c r="C51" s="55" t="s">
        <v>106</v>
      </c>
      <c r="D51" s="26">
        <v>200</v>
      </c>
      <c r="E51" s="13">
        <v>2.1</v>
      </c>
      <c r="F51" s="10">
        <v>3.4</v>
      </c>
      <c r="G51" s="13">
        <v>9.3000000000000007</v>
      </c>
      <c r="H51" s="33">
        <v>77</v>
      </c>
      <c r="I51" s="13" t="s">
        <v>105</v>
      </c>
    </row>
    <row r="52" spans="1:9" ht="37.5" x14ac:dyDescent="0.3">
      <c r="B52" s="25"/>
      <c r="C52" s="55" t="s">
        <v>36</v>
      </c>
      <c r="D52" s="26">
        <v>160</v>
      </c>
      <c r="E52" s="13">
        <v>15.14</v>
      </c>
      <c r="F52" s="10">
        <v>19.63</v>
      </c>
      <c r="G52" s="13">
        <v>25.28</v>
      </c>
      <c r="H52" s="33">
        <v>341.3</v>
      </c>
      <c r="I52" s="13" t="s">
        <v>107</v>
      </c>
    </row>
    <row r="53" spans="1:9" ht="37.5" x14ac:dyDescent="0.3">
      <c r="A53" s="1" t="s">
        <v>86</v>
      </c>
      <c r="B53" s="25"/>
      <c r="C53" s="45" t="s">
        <v>19</v>
      </c>
      <c r="D53" s="26">
        <v>180</v>
      </c>
      <c r="E53" s="13">
        <v>0.4</v>
      </c>
      <c r="F53" s="13">
        <v>1.7999999999999999E-2</v>
      </c>
      <c r="G53" s="13">
        <v>25</v>
      </c>
      <c r="H53" s="13">
        <v>101.7</v>
      </c>
      <c r="I53" s="13" t="s">
        <v>27</v>
      </c>
    </row>
    <row r="54" spans="1:9" ht="33.75" customHeight="1" x14ac:dyDescent="0.3">
      <c r="B54" s="25"/>
      <c r="C54" s="25" t="s">
        <v>59</v>
      </c>
      <c r="D54" s="30">
        <v>25</v>
      </c>
      <c r="E54" s="7">
        <v>2</v>
      </c>
      <c r="F54" s="7">
        <v>0.42</v>
      </c>
      <c r="G54" s="7">
        <v>15.75</v>
      </c>
      <c r="H54" s="7">
        <v>78</v>
      </c>
      <c r="I54" s="7" t="s">
        <v>12</v>
      </c>
    </row>
    <row r="55" spans="1:9" ht="37.5" x14ac:dyDescent="0.3">
      <c r="B55" s="25"/>
      <c r="C55" s="45" t="s">
        <v>60</v>
      </c>
      <c r="D55" s="26">
        <v>30</v>
      </c>
      <c r="E55" s="13">
        <v>3.3</v>
      </c>
      <c r="F55" s="13">
        <v>0.54</v>
      </c>
      <c r="G55" s="13">
        <v>19.2</v>
      </c>
      <c r="H55" s="13">
        <v>95.1</v>
      </c>
      <c r="I55" s="13" t="s">
        <v>12</v>
      </c>
    </row>
    <row r="56" spans="1:9" x14ac:dyDescent="0.3">
      <c r="B56" s="25"/>
      <c r="C56" s="28" t="s">
        <v>13</v>
      </c>
      <c r="D56" s="29">
        <f>SUM(D50:D55)</f>
        <v>645</v>
      </c>
      <c r="E56" s="12">
        <f>SUM(E50:E55)</f>
        <v>23.27</v>
      </c>
      <c r="F56" s="9">
        <f>SUM(F50:F55)</f>
        <v>26.538</v>
      </c>
      <c r="G56" s="12">
        <f>SUM(G50:G55)</f>
        <v>99.05</v>
      </c>
      <c r="H56" s="12">
        <f>SUM(H50:H55)</f>
        <v>736.80000000000007</v>
      </c>
      <c r="I56" s="51"/>
    </row>
    <row r="57" spans="1:9" s="14" customFormat="1" ht="56.25" x14ac:dyDescent="0.3">
      <c r="B57" s="47" t="s">
        <v>20</v>
      </c>
      <c r="C57" s="47" t="s">
        <v>142</v>
      </c>
      <c r="D57" s="56">
        <v>150</v>
      </c>
      <c r="E57" s="57">
        <v>13.27</v>
      </c>
      <c r="F57" s="58">
        <v>23.75</v>
      </c>
      <c r="G57" s="57">
        <v>2.65</v>
      </c>
      <c r="H57" s="57">
        <v>277.05</v>
      </c>
      <c r="I57" s="57" t="s">
        <v>112</v>
      </c>
    </row>
    <row r="58" spans="1:9" s="14" customFormat="1" x14ac:dyDescent="0.3">
      <c r="B58" s="47"/>
      <c r="C58" s="45" t="s">
        <v>37</v>
      </c>
      <c r="D58" s="30">
        <v>100</v>
      </c>
      <c r="E58" s="7">
        <v>1.5</v>
      </c>
      <c r="F58" s="8">
        <v>0.5</v>
      </c>
      <c r="G58" s="7">
        <v>21</v>
      </c>
      <c r="H58" s="7">
        <v>95</v>
      </c>
      <c r="I58" s="7" t="s">
        <v>38</v>
      </c>
    </row>
    <row r="59" spans="1:9" ht="33.75" customHeight="1" x14ac:dyDescent="0.3">
      <c r="B59" s="25"/>
      <c r="C59" s="25" t="s">
        <v>59</v>
      </c>
      <c r="D59" s="30">
        <v>25</v>
      </c>
      <c r="E59" s="7">
        <v>2</v>
      </c>
      <c r="F59" s="7">
        <v>0.42</v>
      </c>
      <c r="G59" s="7">
        <v>15.75</v>
      </c>
      <c r="H59" s="7">
        <v>78</v>
      </c>
      <c r="I59" s="7" t="s">
        <v>12</v>
      </c>
    </row>
    <row r="60" spans="1:9" x14ac:dyDescent="0.3">
      <c r="B60" s="25"/>
      <c r="C60" s="45" t="s">
        <v>10</v>
      </c>
      <c r="D60" s="30">
        <v>200</v>
      </c>
      <c r="E60" s="22">
        <v>7.0000000000000007E-2</v>
      </c>
      <c r="F60" s="22">
        <v>0.04</v>
      </c>
      <c r="G60" s="22">
        <v>11.1</v>
      </c>
      <c r="H60" s="22">
        <v>44.4</v>
      </c>
      <c r="I60" s="7" t="s">
        <v>42</v>
      </c>
    </row>
    <row r="61" spans="1:9" ht="75" x14ac:dyDescent="0.3">
      <c r="B61" s="28" t="s">
        <v>94</v>
      </c>
      <c r="C61" s="28"/>
      <c r="D61" s="29">
        <f>SUM(D57:D60)</f>
        <v>475</v>
      </c>
      <c r="E61" s="12">
        <f>SUM(E57:E60)</f>
        <v>16.84</v>
      </c>
      <c r="F61" s="9">
        <f>SUM(F57:F60)</f>
        <v>24.71</v>
      </c>
      <c r="G61" s="12">
        <f>SUM(G57:G60)</f>
        <v>50.5</v>
      </c>
      <c r="H61" s="12">
        <f>SUM(H57:H60)</f>
        <v>494.45</v>
      </c>
      <c r="I61" s="13"/>
    </row>
    <row r="62" spans="1:9" x14ac:dyDescent="0.3">
      <c r="B62" s="25"/>
      <c r="C62" s="28" t="s">
        <v>21</v>
      </c>
      <c r="D62" s="50">
        <f>D61+D56+D49+D47</f>
        <v>1645</v>
      </c>
      <c r="E62" s="51">
        <f>E61+E56+E49+E47</f>
        <v>53.66</v>
      </c>
      <c r="F62" s="59">
        <f>F61+F56+F49+F47</f>
        <v>64.478000000000009</v>
      </c>
      <c r="G62" s="51">
        <f>G61+G56+G49+G47</f>
        <v>205.69000000000003</v>
      </c>
      <c r="H62" s="51">
        <f>H61+H56+H49+H47</f>
        <v>1661.81</v>
      </c>
      <c r="I62" s="60"/>
    </row>
    <row r="63" spans="1:9" x14ac:dyDescent="0.3">
      <c r="B63" s="21"/>
      <c r="C63" s="21"/>
      <c r="D63" s="21"/>
      <c r="E63" s="52"/>
      <c r="F63" s="52"/>
      <c r="G63" s="61">
        <f>(H62*100)/1800</f>
        <v>92.322777777777773</v>
      </c>
      <c r="H63" s="52" t="s">
        <v>61</v>
      </c>
      <c r="I63" s="52"/>
    </row>
    <row r="64" spans="1:9" x14ac:dyDescent="0.3">
      <c r="B64" s="21"/>
      <c r="C64" s="21"/>
      <c r="D64" s="21"/>
      <c r="E64" s="52"/>
      <c r="F64" s="52"/>
      <c r="G64" s="52"/>
      <c r="H64" s="52"/>
      <c r="I64" s="52"/>
    </row>
    <row r="65" spans="2:9" x14ac:dyDescent="0.3">
      <c r="B65" s="109" t="s">
        <v>0</v>
      </c>
      <c r="C65" s="109" t="s">
        <v>1</v>
      </c>
      <c r="D65" s="109" t="s">
        <v>2</v>
      </c>
      <c r="E65" s="110" t="s">
        <v>3</v>
      </c>
      <c r="F65" s="110"/>
      <c r="G65" s="110"/>
      <c r="H65" s="109" t="s">
        <v>4</v>
      </c>
      <c r="I65" s="109" t="s">
        <v>5</v>
      </c>
    </row>
    <row r="66" spans="2:9" ht="30.75" customHeight="1" x14ac:dyDescent="0.3">
      <c r="B66" s="109"/>
      <c r="C66" s="109"/>
      <c r="D66" s="109"/>
      <c r="E66" s="44" t="s">
        <v>6</v>
      </c>
      <c r="F66" s="44" t="s">
        <v>7</v>
      </c>
      <c r="G66" s="44" t="s">
        <v>8</v>
      </c>
      <c r="H66" s="109"/>
      <c r="I66" s="109"/>
    </row>
    <row r="67" spans="2:9" x14ac:dyDescent="0.3">
      <c r="B67" s="25" t="s">
        <v>31</v>
      </c>
      <c r="C67" s="25"/>
      <c r="D67" s="30"/>
      <c r="E67" s="7"/>
      <c r="F67" s="7"/>
      <c r="G67" s="7"/>
      <c r="H67" s="7"/>
      <c r="I67" s="7"/>
    </row>
    <row r="68" spans="2:9" ht="37.5" x14ac:dyDescent="0.3">
      <c r="B68" s="25" t="s">
        <v>9</v>
      </c>
      <c r="C68" s="25" t="s">
        <v>115</v>
      </c>
      <c r="D68" s="30">
        <v>200</v>
      </c>
      <c r="E68" s="7">
        <v>5.74</v>
      </c>
      <c r="F68" s="7">
        <v>5.21</v>
      </c>
      <c r="G68" s="7">
        <v>18.829999999999998</v>
      </c>
      <c r="H68" s="7">
        <v>145.19999999999999</v>
      </c>
      <c r="I68" s="7" t="s">
        <v>113</v>
      </c>
    </row>
    <row r="69" spans="2:9" x14ac:dyDescent="0.3">
      <c r="B69" s="25"/>
      <c r="C69" s="25" t="s">
        <v>32</v>
      </c>
      <c r="D69" s="30">
        <v>200</v>
      </c>
      <c r="E69" s="7">
        <v>4.0999999999999996</v>
      </c>
      <c r="F69" s="7">
        <v>3.5</v>
      </c>
      <c r="G69" s="7">
        <v>17.5</v>
      </c>
      <c r="H69" s="7">
        <v>101.1</v>
      </c>
      <c r="I69" s="7" t="s">
        <v>33</v>
      </c>
    </row>
    <row r="70" spans="2:9" ht="37.5" x14ac:dyDescent="0.3">
      <c r="B70" s="25"/>
      <c r="C70" s="45" t="s">
        <v>164</v>
      </c>
      <c r="D70" s="30">
        <v>35</v>
      </c>
      <c r="E70" s="23">
        <v>2.14</v>
      </c>
      <c r="F70" s="23">
        <v>6.6</v>
      </c>
      <c r="G70" s="23">
        <v>12.79</v>
      </c>
      <c r="H70" s="23">
        <v>119</v>
      </c>
      <c r="I70" s="23" t="s">
        <v>165</v>
      </c>
    </row>
    <row r="71" spans="2:9" ht="37.5" x14ac:dyDescent="0.3">
      <c r="B71" s="25" t="s">
        <v>65</v>
      </c>
      <c r="C71" s="62"/>
      <c r="D71" s="29">
        <f>SUM(D68:D70)</f>
        <v>435</v>
      </c>
      <c r="E71" s="12">
        <f>SUM(E68:E70)</f>
        <v>11.98</v>
      </c>
      <c r="F71" s="12">
        <f>SUM(F68:F70)</f>
        <v>15.31</v>
      </c>
      <c r="G71" s="12">
        <f>SUM(G68:G70)</f>
        <v>49.12</v>
      </c>
      <c r="H71" s="12">
        <f>SUM(H68:H70)</f>
        <v>365.29999999999995</v>
      </c>
      <c r="I71" s="7"/>
    </row>
    <row r="72" spans="2:9" ht="37.5" x14ac:dyDescent="0.3">
      <c r="B72" s="25"/>
      <c r="C72" s="45" t="s">
        <v>206</v>
      </c>
      <c r="D72" s="30">
        <v>150</v>
      </c>
      <c r="E72" s="22">
        <v>0.05</v>
      </c>
      <c r="F72" s="22">
        <v>0.03</v>
      </c>
      <c r="G72" s="22">
        <v>8.32</v>
      </c>
      <c r="H72" s="22">
        <v>33.299999999999997</v>
      </c>
      <c r="I72" s="7" t="s">
        <v>42</v>
      </c>
    </row>
    <row r="73" spans="2:9" ht="37.5" x14ac:dyDescent="0.3">
      <c r="B73" s="25"/>
      <c r="C73" s="45" t="s">
        <v>228</v>
      </c>
      <c r="D73" s="26">
        <v>14</v>
      </c>
      <c r="E73" s="13">
        <v>1.03</v>
      </c>
      <c r="F73" s="13">
        <v>1.54</v>
      </c>
      <c r="G73" s="13">
        <v>9.9</v>
      </c>
      <c r="H73" s="13">
        <v>57.5</v>
      </c>
      <c r="I73" s="13"/>
    </row>
    <row r="74" spans="2:9" x14ac:dyDescent="0.3">
      <c r="B74" s="25"/>
      <c r="C74" s="62" t="s">
        <v>13</v>
      </c>
      <c r="D74" s="26">
        <f>SUM(D72)</f>
        <v>150</v>
      </c>
      <c r="E74" s="13">
        <f>E72+E73</f>
        <v>1.08</v>
      </c>
      <c r="F74" s="13">
        <f t="shared" ref="F74:G74" si="1">F72+F73</f>
        <v>1.57</v>
      </c>
      <c r="G74" s="13">
        <f t="shared" si="1"/>
        <v>18.22</v>
      </c>
      <c r="H74" s="13">
        <f>H72+H73</f>
        <v>90.8</v>
      </c>
      <c r="I74" s="13"/>
    </row>
    <row r="75" spans="2:9" ht="56.25" x14ac:dyDescent="0.3">
      <c r="B75" s="25" t="s">
        <v>16</v>
      </c>
      <c r="C75" s="63" t="s">
        <v>243</v>
      </c>
      <c r="D75" s="64">
        <v>50</v>
      </c>
      <c r="E75" s="33">
        <v>0.55000000000000004</v>
      </c>
      <c r="F75" s="31">
        <v>0.1</v>
      </c>
      <c r="G75" s="33">
        <v>2.2999999999999998</v>
      </c>
      <c r="H75" s="33">
        <v>11.5</v>
      </c>
      <c r="I75" s="33" t="s">
        <v>159</v>
      </c>
    </row>
    <row r="76" spans="2:9" ht="75" x14ac:dyDescent="0.3">
      <c r="B76" s="25"/>
      <c r="C76" s="25" t="s">
        <v>143</v>
      </c>
      <c r="D76" s="26">
        <v>200</v>
      </c>
      <c r="E76" s="13">
        <v>2.23</v>
      </c>
      <c r="F76" s="13">
        <v>2.63</v>
      </c>
      <c r="G76" s="13">
        <v>10.24</v>
      </c>
      <c r="H76" s="13">
        <v>73.599999999999994</v>
      </c>
      <c r="I76" s="7" t="s">
        <v>79</v>
      </c>
    </row>
    <row r="77" spans="2:9" ht="37.5" x14ac:dyDescent="0.3">
      <c r="B77" s="25"/>
      <c r="C77" s="25" t="s">
        <v>139</v>
      </c>
      <c r="D77" s="30">
        <v>70</v>
      </c>
      <c r="E77" s="7">
        <v>5.99</v>
      </c>
      <c r="F77" s="7">
        <v>7.2</v>
      </c>
      <c r="G77" s="7">
        <v>2.31</v>
      </c>
      <c r="H77" s="7">
        <v>110.5</v>
      </c>
      <c r="I77" s="7" t="s">
        <v>26</v>
      </c>
    </row>
    <row r="78" spans="2:9" s="32" customFormat="1" x14ac:dyDescent="0.3">
      <c r="B78" s="54"/>
      <c r="C78" s="54" t="s">
        <v>144</v>
      </c>
      <c r="D78" s="65">
        <v>134</v>
      </c>
      <c r="E78" s="66">
        <v>12.74</v>
      </c>
      <c r="F78" s="66">
        <v>4.42</v>
      </c>
      <c r="G78" s="66">
        <v>28.75</v>
      </c>
      <c r="H78" s="66">
        <v>208.1</v>
      </c>
      <c r="I78" s="66" t="s">
        <v>117</v>
      </c>
    </row>
    <row r="79" spans="2:9" s="14" customFormat="1" ht="168.75" x14ac:dyDescent="0.3">
      <c r="B79" s="47"/>
      <c r="C79" s="92" t="s">
        <v>231</v>
      </c>
      <c r="D79" s="64">
        <v>180</v>
      </c>
      <c r="E79" s="33">
        <v>0</v>
      </c>
      <c r="F79" s="31">
        <v>0</v>
      </c>
      <c r="G79" s="33">
        <v>13.5</v>
      </c>
      <c r="H79" s="33">
        <v>234</v>
      </c>
      <c r="I79" s="33" t="s">
        <v>100</v>
      </c>
    </row>
    <row r="80" spans="2:9" ht="33.75" customHeight="1" x14ac:dyDescent="0.3">
      <c r="B80" s="25"/>
      <c r="C80" s="25" t="s">
        <v>59</v>
      </c>
      <c r="D80" s="30">
        <v>25</v>
      </c>
      <c r="E80" s="7">
        <v>2</v>
      </c>
      <c r="F80" s="7">
        <v>0.42</v>
      </c>
      <c r="G80" s="7">
        <v>15.75</v>
      </c>
      <c r="H80" s="7">
        <v>78</v>
      </c>
      <c r="I80" s="7" t="s">
        <v>12</v>
      </c>
    </row>
    <row r="81" spans="2:10" ht="37.5" x14ac:dyDescent="0.3">
      <c r="B81" s="25"/>
      <c r="C81" s="45" t="s">
        <v>60</v>
      </c>
      <c r="D81" s="26">
        <v>30</v>
      </c>
      <c r="E81" s="13">
        <v>3.3</v>
      </c>
      <c r="F81" s="13">
        <v>0.54</v>
      </c>
      <c r="G81" s="13">
        <v>19.2</v>
      </c>
      <c r="H81" s="13">
        <v>95.1</v>
      </c>
      <c r="I81" s="13" t="s">
        <v>12</v>
      </c>
    </row>
    <row r="82" spans="2:10" ht="37.5" x14ac:dyDescent="0.3">
      <c r="B82" s="28" t="s">
        <v>67</v>
      </c>
      <c r="C82" s="28"/>
      <c r="D82" s="29">
        <f>SUM(D75:D81)</f>
        <v>689</v>
      </c>
      <c r="E82" s="12">
        <f>SUM(E75:E81)</f>
        <v>26.81</v>
      </c>
      <c r="F82" s="12">
        <f>SUM(F75:F81)</f>
        <v>15.309999999999999</v>
      </c>
      <c r="G82" s="12">
        <f>SUM(G75:G81)</f>
        <v>92.05</v>
      </c>
      <c r="H82" s="12">
        <f>SUM(H75:H81)</f>
        <v>810.80000000000007</v>
      </c>
      <c r="I82" s="60"/>
    </row>
    <row r="83" spans="2:10" ht="56.25" x14ac:dyDescent="0.3">
      <c r="B83" s="25" t="s">
        <v>20</v>
      </c>
      <c r="C83" s="45"/>
      <c r="D83" s="30"/>
      <c r="E83" s="7"/>
      <c r="F83" s="7"/>
      <c r="G83" s="7"/>
      <c r="H83" s="7"/>
      <c r="I83" s="13"/>
    </row>
    <row r="84" spans="2:10" ht="37.5" x14ac:dyDescent="0.3">
      <c r="B84" s="25"/>
      <c r="C84" s="18" t="s">
        <v>145</v>
      </c>
      <c r="D84" s="15">
        <v>154</v>
      </c>
      <c r="E84" s="15">
        <v>6.1</v>
      </c>
      <c r="F84" s="15">
        <v>5.7</v>
      </c>
      <c r="G84" s="15">
        <v>55.9</v>
      </c>
      <c r="H84" s="15">
        <v>296</v>
      </c>
      <c r="I84" s="15" t="s">
        <v>119</v>
      </c>
    </row>
    <row r="85" spans="2:10" x14ac:dyDescent="0.3">
      <c r="B85" s="25"/>
      <c r="C85" s="45" t="s">
        <v>10</v>
      </c>
      <c r="D85" s="30">
        <v>200</v>
      </c>
      <c r="E85" s="22">
        <v>7.0000000000000007E-2</v>
      </c>
      <c r="F85" s="22">
        <v>0.04</v>
      </c>
      <c r="G85" s="22">
        <v>11.1</v>
      </c>
      <c r="H85" s="22">
        <v>44.4</v>
      </c>
      <c r="I85" s="7" t="s">
        <v>42</v>
      </c>
    </row>
    <row r="86" spans="2:10" ht="33.75" customHeight="1" x14ac:dyDescent="0.3">
      <c r="B86" s="25"/>
      <c r="C86" s="25" t="s">
        <v>59</v>
      </c>
      <c r="D86" s="30">
        <v>25</v>
      </c>
      <c r="E86" s="7">
        <v>2</v>
      </c>
      <c r="F86" s="7">
        <v>0.42</v>
      </c>
      <c r="G86" s="7">
        <v>15.75</v>
      </c>
      <c r="H86" s="7">
        <v>78</v>
      </c>
      <c r="I86" s="7" t="s">
        <v>12</v>
      </c>
    </row>
    <row r="87" spans="2:10" x14ac:dyDescent="0.3">
      <c r="B87" s="25"/>
      <c r="C87" s="25" t="s">
        <v>45</v>
      </c>
      <c r="D87" s="26">
        <v>50</v>
      </c>
      <c r="E87" s="13">
        <v>5.7</v>
      </c>
      <c r="F87" s="13">
        <v>5.7</v>
      </c>
      <c r="G87" s="13">
        <v>11.7</v>
      </c>
      <c r="H87" s="13">
        <v>123</v>
      </c>
      <c r="I87" s="7" t="s">
        <v>46</v>
      </c>
    </row>
    <row r="88" spans="2:10" ht="75" x14ac:dyDescent="0.3">
      <c r="B88" s="28" t="s">
        <v>94</v>
      </c>
      <c r="C88" s="28"/>
      <c r="D88" s="29">
        <f>SUM(D83:D87)</f>
        <v>429</v>
      </c>
      <c r="E88" s="12">
        <f>SUM(E83:E87)</f>
        <v>13.870000000000001</v>
      </c>
      <c r="F88" s="12">
        <f>SUM(F83:F87)</f>
        <v>11.86</v>
      </c>
      <c r="G88" s="12">
        <f>SUM(G83:G87)</f>
        <v>94.45</v>
      </c>
      <c r="H88" s="12">
        <f>SUM(H83:H87)</f>
        <v>541.4</v>
      </c>
      <c r="I88" s="7"/>
    </row>
    <row r="89" spans="2:10" x14ac:dyDescent="0.3">
      <c r="B89" s="21"/>
      <c r="C89" s="28" t="s">
        <v>21</v>
      </c>
      <c r="D89" s="29">
        <f>D88+D82+D71+D74</f>
        <v>1703</v>
      </c>
      <c r="E89" s="12">
        <f>E88+E74+E71</f>
        <v>26.93</v>
      </c>
      <c r="F89" s="12">
        <f>F88+F82+F74+F71</f>
        <v>44.05</v>
      </c>
      <c r="G89" s="12">
        <f>G88+G82+G74+G71</f>
        <v>253.84</v>
      </c>
      <c r="H89" s="12">
        <f>H88+H82+H71+H74</f>
        <v>1808.3</v>
      </c>
      <c r="I89" s="7"/>
    </row>
    <row r="90" spans="2:10" x14ac:dyDescent="0.3">
      <c r="B90" s="21"/>
      <c r="C90" s="28"/>
      <c r="D90" s="29"/>
      <c r="E90" s="12"/>
      <c r="F90" s="12"/>
      <c r="G90" s="12"/>
      <c r="H90" s="67">
        <f>(H89*100)/1800</f>
        <v>100.46111111111111</v>
      </c>
      <c r="I90" s="30"/>
      <c r="J90" s="1" t="s">
        <v>84</v>
      </c>
    </row>
    <row r="91" spans="2:10" x14ac:dyDescent="0.3">
      <c r="B91" s="45"/>
      <c r="C91" s="21"/>
      <c r="D91" s="21"/>
      <c r="E91" s="52"/>
      <c r="F91" s="52"/>
      <c r="G91" s="52"/>
      <c r="H91" s="52"/>
      <c r="I91" s="52"/>
    </row>
    <row r="92" spans="2:10" x14ac:dyDescent="0.3">
      <c r="B92" s="95" t="s">
        <v>0</v>
      </c>
      <c r="C92" s="95" t="s">
        <v>1</v>
      </c>
      <c r="D92" s="95" t="s">
        <v>2</v>
      </c>
      <c r="E92" s="99" t="s">
        <v>3</v>
      </c>
      <c r="F92" s="99"/>
      <c r="G92" s="99"/>
      <c r="H92" s="95" t="s">
        <v>4</v>
      </c>
      <c r="I92" s="95" t="s">
        <v>5</v>
      </c>
    </row>
    <row r="93" spans="2:10" ht="28.5" customHeight="1" x14ac:dyDescent="0.3">
      <c r="B93" s="95"/>
      <c r="C93" s="95"/>
      <c r="D93" s="95"/>
      <c r="E93" s="84" t="s">
        <v>6</v>
      </c>
      <c r="F93" s="84" t="s">
        <v>7</v>
      </c>
      <c r="G93" s="84" t="s">
        <v>8</v>
      </c>
      <c r="H93" s="95"/>
      <c r="I93" s="95"/>
    </row>
    <row r="94" spans="2:10" x14ac:dyDescent="0.3">
      <c r="B94" s="28" t="s">
        <v>39</v>
      </c>
      <c r="C94" s="87"/>
      <c r="D94" s="50"/>
      <c r="E94" s="51"/>
      <c r="F94" s="51"/>
      <c r="G94" s="51"/>
      <c r="H94" s="51"/>
      <c r="I94" s="51"/>
    </row>
    <row r="95" spans="2:10" ht="50.25" customHeight="1" x14ac:dyDescent="0.3">
      <c r="B95" s="25" t="s">
        <v>9</v>
      </c>
      <c r="C95" s="18" t="s">
        <v>221</v>
      </c>
      <c r="D95" s="17">
        <v>200</v>
      </c>
      <c r="E95" s="16">
        <v>4.38</v>
      </c>
      <c r="F95" s="16">
        <v>5.1100000000000003</v>
      </c>
      <c r="G95" s="16">
        <v>29.6</v>
      </c>
      <c r="H95" s="16">
        <v>181.94</v>
      </c>
      <c r="I95" s="13" t="s">
        <v>222</v>
      </c>
    </row>
    <row r="96" spans="2:10" x14ac:dyDescent="0.3">
      <c r="B96" s="68"/>
      <c r="C96" s="45" t="s">
        <v>10</v>
      </c>
      <c r="D96" s="30">
        <v>200</v>
      </c>
      <c r="E96" s="22">
        <v>7.0000000000000007E-2</v>
      </c>
      <c r="F96" s="22">
        <v>0.04</v>
      </c>
      <c r="G96" s="22">
        <v>11.1</v>
      </c>
      <c r="H96" s="22">
        <v>44.4</v>
      </c>
      <c r="I96" s="7" t="s">
        <v>42</v>
      </c>
    </row>
    <row r="97" spans="2:9" ht="37.5" x14ac:dyDescent="0.3">
      <c r="B97" s="25"/>
      <c r="C97" s="45" t="s">
        <v>172</v>
      </c>
      <c r="D97" s="30">
        <v>30</v>
      </c>
      <c r="E97" s="35">
        <v>3.36</v>
      </c>
      <c r="F97" s="35">
        <v>1.29</v>
      </c>
      <c r="G97" s="35">
        <v>19.739999999999998</v>
      </c>
      <c r="H97" s="35">
        <v>104.1</v>
      </c>
      <c r="I97" s="35" t="s">
        <v>100</v>
      </c>
    </row>
    <row r="98" spans="2:9" x14ac:dyDescent="0.3">
      <c r="B98" s="25"/>
      <c r="C98" s="45" t="s">
        <v>25</v>
      </c>
      <c r="D98" s="30">
        <v>10</v>
      </c>
      <c r="E98" s="7">
        <v>2.63</v>
      </c>
      <c r="F98" s="8">
        <v>2.66</v>
      </c>
      <c r="G98" s="7">
        <v>0</v>
      </c>
      <c r="H98" s="7">
        <v>34</v>
      </c>
      <c r="I98" s="7" t="s">
        <v>101</v>
      </c>
    </row>
    <row r="99" spans="2:9" ht="37.5" x14ac:dyDescent="0.3">
      <c r="B99" s="28" t="s">
        <v>65</v>
      </c>
      <c r="C99" s="25"/>
      <c r="D99" s="29">
        <f>SUM(D95:D98)</f>
        <v>440</v>
      </c>
      <c r="E99" s="12">
        <f>SUM(E95:E98)</f>
        <v>10.440000000000001</v>
      </c>
      <c r="F99" s="12">
        <f>SUM(F95:F98)</f>
        <v>9.1000000000000014</v>
      </c>
      <c r="G99" s="12">
        <f>SUM(G95:G98)</f>
        <v>60.44</v>
      </c>
      <c r="H99" s="12">
        <f>SUM(H95:H98)</f>
        <v>364.44</v>
      </c>
      <c r="I99" s="13"/>
    </row>
    <row r="100" spans="2:9" ht="56.25" x14ac:dyDescent="0.3">
      <c r="B100" s="25" t="s">
        <v>14</v>
      </c>
      <c r="C100" s="45" t="s">
        <v>69</v>
      </c>
      <c r="D100" s="26">
        <v>100</v>
      </c>
      <c r="E100" s="13">
        <v>0</v>
      </c>
      <c r="F100" s="13">
        <v>0</v>
      </c>
      <c r="G100" s="13">
        <v>10</v>
      </c>
      <c r="H100" s="13">
        <v>38</v>
      </c>
      <c r="I100" s="13" t="s">
        <v>70</v>
      </c>
    </row>
    <row r="101" spans="2:9" x14ac:dyDescent="0.3">
      <c r="B101" s="25"/>
      <c r="C101" s="28" t="s">
        <v>13</v>
      </c>
      <c r="D101" s="29">
        <v>100</v>
      </c>
      <c r="E101" s="29">
        <v>0.75</v>
      </c>
      <c r="F101" s="29">
        <v>0</v>
      </c>
      <c r="G101" s="29">
        <v>10.050000000000001</v>
      </c>
      <c r="H101" s="29">
        <v>42.7</v>
      </c>
      <c r="I101" s="13"/>
    </row>
    <row r="102" spans="2:9" x14ac:dyDescent="0.3">
      <c r="B102" s="25" t="s">
        <v>16</v>
      </c>
      <c r="C102" s="25" t="s">
        <v>34</v>
      </c>
      <c r="D102" s="26">
        <v>50</v>
      </c>
      <c r="E102" s="13">
        <v>0.71</v>
      </c>
      <c r="F102" s="13">
        <v>3.04</v>
      </c>
      <c r="G102" s="13">
        <v>46.95</v>
      </c>
      <c r="H102" s="13">
        <v>46.95</v>
      </c>
      <c r="I102" s="13" t="s">
        <v>35</v>
      </c>
    </row>
    <row r="103" spans="2:9" s="32" customFormat="1" ht="75" x14ac:dyDescent="0.3">
      <c r="B103" s="54"/>
      <c r="C103" s="69" t="s">
        <v>146</v>
      </c>
      <c r="D103" s="65">
        <v>200</v>
      </c>
      <c r="E103" s="66">
        <v>1.42</v>
      </c>
      <c r="F103" s="66">
        <v>4.22</v>
      </c>
      <c r="G103" s="66">
        <v>6.44</v>
      </c>
      <c r="H103" s="66">
        <v>63.87</v>
      </c>
      <c r="I103" s="66" t="s">
        <v>122</v>
      </c>
    </row>
    <row r="104" spans="2:9" s="14" customFormat="1" ht="56.25" x14ac:dyDescent="0.3">
      <c r="B104" s="47"/>
      <c r="C104" s="47" t="s">
        <v>183</v>
      </c>
      <c r="D104" s="64">
        <v>70</v>
      </c>
      <c r="E104" s="33">
        <v>11.69</v>
      </c>
      <c r="F104" s="33">
        <v>9.24</v>
      </c>
      <c r="G104" s="33">
        <v>12.07</v>
      </c>
      <c r="H104" s="33">
        <v>179.07</v>
      </c>
      <c r="I104" s="33" t="s">
        <v>124</v>
      </c>
    </row>
    <row r="105" spans="2:9" x14ac:dyDescent="0.3">
      <c r="B105" s="25"/>
      <c r="C105" s="45" t="s">
        <v>40</v>
      </c>
      <c r="D105" s="26">
        <v>130</v>
      </c>
      <c r="E105" s="13">
        <v>2.65</v>
      </c>
      <c r="F105" s="13">
        <v>4.16</v>
      </c>
      <c r="G105" s="13">
        <v>17.71</v>
      </c>
      <c r="H105" s="13">
        <v>118.95</v>
      </c>
      <c r="I105" s="13" t="s">
        <v>73</v>
      </c>
    </row>
    <row r="106" spans="2:9" ht="37.5" x14ac:dyDescent="0.3">
      <c r="B106" s="25"/>
      <c r="C106" s="45" t="s">
        <v>19</v>
      </c>
      <c r="D106" s="26">
        <v>180</v>
      </c>
      <c r="E106" s="13">
        <v>0.4</v>
      </c>
      <c r="F106" s="13">
        <v>1.7999999999999999E-2</v>
      </c>
      <c r="G106" s="13">
        <v>25</v>
      </c>
      <c r="H106" s="13">
        <v>101.7</v>
      </c>
      <c r="I106" s="13" t="s">
        <v>27</v>
      </c>
    </row>
    <row r="107" spans="2:9" ht="33.75" customHeight="1" x14ac:dyDescent="0.3">
      <c r="B107" s="25"/>
      <c r="C107" s="25" t="s">
        <v>59</v>
      </c>
      <c r="D107" s="30">
        <v>25</v>
      </c>
      <c r="E107" s="7">
        <v>2</v>
      </c>
      <c r="F107" s="7">
        <v>0.42</v>
      </c>
      <c r="G107" s="7">
        <v>15.75</v>
      </c>
      <c r="H107" s="7">
        <v>78</v>
      </c>
      <c r="I107" s="7" t="s">
        <v>12</v>
      </c>
    </row>
    <row r="108" spans="2:9" ht="37.5" x14ac:dyDescent="0.3">
      <c r="B108" s="25"/>
      <c r="C108" s="45" t="s">
        <v>60</v>
      </c>
      <c r="D108" s="26">
        <v>30</v>
      </c>
      <c r="E108" s="13">
        <v>3.3</v>
      </c>
      <c r="F108" s="13">
        <v>0.54</v>
      </c>
      <c r="G108" s="13">
        <v>19.2</v>
      </c>
      <c r="H108" s="13">
        <v>95.1</v>
      </c>
      <c r="I108" s="13" t="s">
        <v>12</v>
      </c>
    </row>
    <row r="109" spans="2:9" ht="37.5" x14ac:dyDescent="0.3">
      <c r="B109" s="28" t="s">
        <v>97</v>
      </c>
      <c r="C109" s="28"/>
      <c r="D109" s="29">
        <f>SUM(D102:D108)</f>
        <v>685</v>
      </c>
      <c r="E109" s="12">
        <f>SUM(E102:E108)</f>
        <v>22.169999999999998</v>
      </c>
      <c r="F109" s="12">
        <f>SUM(F102:F108)</f>
        <v>21.638000000000002</v>
      </c>
      <c r="G109" s="12">
        <f>SUM(G102:G108)</f>
        <v>143.12</v>
      </c>
      <c r="H109" s="12">
        <f>SUM(H102:H108)</f>
        <v>683.64</v>
      </c>
      <c r="I109" s="46"/>
    </row>
    <row r="110" spans="2:9" ht="75" x14ac:dyDescent="0.3">
      <c r="B110" s="25" t="s">
        <v>20</v>
      </c>
      <c r="C110" s="45" t="s">
        <v>184</v>
      </c>
      <c r="D110" s="26">
        <v>78</v>
      </c>
      <c r="E110" s="13">
        <v>23.01</v>
      </c>
      <c r="F110" s="13">
        <v>15.28</v>
      </c>
      <c r="G110" s="13">
        <v>22.97</v>
      </c>
      <c r="H110" s="13">
        <v>314.66000000000003</v>
      </c>
      <c r="I110" s="13" t="s">
        <v>121</v>
      </c>
    </row>
    <row r="111" spans="2:9" ht="56.25" x14ac:dyDescent="0.3">
      <c r="B111" s="25"/>
      <c r="C111" s="18" t="s">
        <v>185</v>
      </c>
      <c r="D111" s="19">
        <v>130</v>
      </c>
      <c r="E111" s="19">
        <v>2.8</v>
      </c>
      <c r="F111" s="19">
        <v>3.71</v>
      </c>
      <c r="G111" s="19">
        <v>20.059999999999999</v>
      </c>
      <c r="H111" s="19">
        <v>125.12</v>
      </c>
      <c r="I111" s="19" t="s">
        <v>171</v>
      </c>
    </row>
    <row r="112" spans="2:9" x14ac:dyDescent="0.3">
      <c r="B112" s="25"/>
      <c r="C112" s="45" t="s">
        <v>136</v>
      </c>
      <c r="D112" s="30">
        <v>200</v>
      </c>
      <c r="E112" s="22">
        <v>7.0000000000000007E-2</v>
      </c>
      <c r="F112" s="22">
        <v>0.04</v>
      </c>
      <c r="G112" s="22">
        <v>11.1</v>
      </c>
      <c r="H112" s="22">
        <v>44.4</v>
      </c>
      <c r="I112" s="7" t="s">
        <v>42</v>
      </c>
    </row>
    <row r="113" spans="2:10" ht="33.75" customHeight="1" x14ac:dyDescent="0.3">
      <c r="B113" s="25"/>
      <c r="C113" s="25" t="s">
        <v>59</v>
      </c>
      <c r="D113" s="30">
        <v>25</v>
      </c>
      <c r="E113" s="7">
        <v>2</v>
      </c>
      <c r="F113" s="7">
        <v>0.42</v>
      </c>
      <c r="G113" s="7">
        <v>15.75</v>
      </c>
      <c r="H113" s="7">
        <v>78</v>
      </c>
      <c r="I113" s="7" t="s">
        <v>12</v>
      </c>
    </row>
    <row r="114" spans="2:10" s="14" customFormat="1" x14ac:dyDescent="0.3">
      <c r="B114" s="47"/>
      <c r="C114" s="45" t="s">
        <v>37</v>
      </c>
      <c r="D114" s="30">
        <v>100</v>
      </c>
      <c r="E114" s="7">
        <v>1.5</v>
      </c>
      <c r="F114" s="8">
        <v>0.5</v>
      </c>
      <c r="G114" s="7">
        <v>21</v>
      </c>
      <c r="H114" s="7">
        <v>95</v>
      </c>
      <c r="I114" s="7" t="s">
        <v>38</v>
      </c>
    </row>
    <row r="115" spans="2:10" ht="75" x14ac:dyDescent="0.3">
      <c r="B115" s="28" t="s">
        <v>98</v>
      </c>
      <c r="C115" s="28"/>
      <c r="D115" s="29">
        <f>D110+D111+D112+D113+D114</f>
        <v>533</v>
      </c>
      <c r="E115" s="29">
        <f t="shared" ref="E115:H115" si="2">E110+E111+E112+E113+E114</f>
        <v>29.380000000000003</v>
      </c>
      <c r="F115" s="29">
        <f t="shared" si="2"/>
        <v>19.95</v>
      </c>
      <c r="G115" s="29">
        <f t="shared" si="2"/>
        <v>90.88</v>
      </c>
      <c r="H115" s="29">
        <f t="shared" si="2"/>
        <v>657.18000000000006</v>
      </c>
      <c r="I115" s="13"/>
    </row>
    <row r="116" spans="2:10" x14ac:dyDescent="0.3">
      <c r="B116" s="25"/>
      <c r="C116" s="28" t="s">
        <v>21</v>
      </c>
      <c r="D116" s="29">
        <f>D115+D109+D101+D99</f>
        <v>1758</v>
      </c>
      <c r="E116" s="12">
        <f>E115+E109+E101+E99</f>
        <v>62.739999999999995</v>
      </c>
      <c r="F116" s="12">
        <f>F115+F109+F101+F99</f>
        <v>50.688000000000002</v>
      </c>
      <c r="G116" s="12">
        <f>G115+G109+G101+G99</f>
        <v>304.49</v>
      </c>
      <c r="H116" s="12">
        <f>H99+H101+H109+H115</f>
        <v>1747.96</v>
      </c>
      <c r="I116" s="13"/>
    </row>
    <row r="117" spans="2:10" x14ac:dyDescent="0.3">
      <c r="B117" s="21"/>
      <c r="C117" s="21"/>
      <c r="D117" s="21"/>
      <c r="E117" s="52"/>
      <c r="F117" s="52"/>
      <c r="G117" s="52"/>
      <c r="H117" s="61">
        <f>(H116*100)/1800</f>
        <v>97.108888888888885</v>
      </c>
      <c r="I117" s="52" t="s">
        <v>84</v>
      </c>
    </row>
    <row r="118" spans="2:10" x14ac:dyDescent="0.3">
      <c r="B118" s="21"/>
      <c r="C118" s="21"/>
      <c r="D118" s="21"/>
      <c r="E118" s="52"/>
      <c r="F118" s="52"/>
      <c r="G118" s="52"/>
      <c r="H118" s="52"/>
      <c r="I118" s="52"/>
    </row>
    <row r="119" spans="2:10" x14ac:dyDescent="0.3">
      <c r="B119" s="21"/>
      <c r="C119" s="21"/>
      <c r="D119" s="21"/>
      <c r="E119" s="52"/>
      <c r="F119" s="52"/>
      <c r="G119" s="52"/>
      <c r="H119" s="52"/>
      <c r="I119" s="52"/>
    </row>
    <row r="120" spans="2:10" x14ac:dyDescent="0.3">
      <c r="B120" s="95" t="s">
        <v>0</v>
      </c>
      <c r="C120" s="95" t="s">
        <v>1</v>
      </c>
      <c r="D120" s="97" t="s">
        <v>2</v>
      </c>
      <c r="E120" s="99" t="s">
        <v>3</v>
      </c>
      <c r="F120" s="99"/>
      <c r="G120" s="99"/>
      <c r="H120" s="95" t="s">
        <v>4</v>
      </c>
      <c r="I120" s="95" t="s">
        <v>5</v>
      </c>
    </row>
    <row r="121" spans="2:10" x14ac:dyDescent="0.3">
      <c r="B121" s="95"/>
      <c r="C121" s="95"/>
      <c r="D121" s="97"/>
      <c r="E121" s="84" t="s">
        <v>6</v>
      </c>
      <c r="F121" s="84" t="s">
        <v>7</v>
      </c>
      <c r="G121" s="84" t="s">
        <v>8</v>
      </c>
      <c r="H121" s="95"/>
      <c r="I121" s="95"/>
    </row>
    <row r="122" spans="2:10" ht="25.5" customHeight="1" x14ac:dyDescent="0.3">
      <c r="B122" s="28" t="s">
        <v>43</v>
      </c>
      <c r="C122" s="25"/>
      <c r="D122" s="30"/>
      <c r="E122" s="7"/>
      <c r="F122" s="7"/>
      <c r="G122" s="7"/>
      <c r="H122" s="7"/>
      <c r="I122" s="7"/>
    </row>
    <row r="123" spans="2:10" ht="37.5" x14ac:dyDescent="0.3">
      <c r="B123" s="25"/>
      <c r="C123" s="45" t="s">
        <v>197</v>
      </c>
      <c r="D123" s="26">
        <v>200</v>
      </c>
      <c r="E123" s="13">
        <v>5.97</v>
      </c>
      <c r="F123" s="13">
        <v>5.47</v>
      </c>
      <c r="G123" s="13">
        <v>17.100000000000001</v>
      </c>
      <c r="H123" s="13">
        <v>141.6</v>
      </c>
      <c r="I123" s="13" t="s">
        <v>198</v>
      </c>
      <c r="J123" s="40"/>
    </row>
    <row r="124" spans="2:10" ht="37.5" x14ac:dyDescent="0.3">
      <c r="B124" s="25"/>
      <c r="C124" s="25" t="s">
        <v>23</v>
      </c>
      <c r="D124" s="26">
        <v>200</v>
      </c>
      <c r="E124" s="7">
        <v>3.08</v>
      </c>
      <c r="F124" s="7">
        <v>2.6</v>
      </c>
      <c r="G124" s="7">
        <v>15.95</v>
      </c>
      <c r="H124" s="7">
        <v>101.1</v>
      </c>
      <c r="I124" s="7" t="s">
        <v>24</v>
      </c>
    </row>
    <row r="125" spans="2:10" ht="37.5" x14ac:dyDescent="0.3">
      <c r="B125" s="25"/>
      <c r="C125" s="45" t="s">
        <v>164</v>
      </c>
      <c r="D125" s="30">
        <v>35</v>
      </c>
      <c r="E125" s="23">
        <v>2.14</v>
      </c>
      <c r="F125" s="23">
        <v>6.6</v>
      </c>
      <c r="G125" s="23">
        <v>12.79</v>
      </c>
      <c r="H125" s="23">
        <v>119</v>
      </c>
      <c r="I125" s="23" t="s">
        <v>165</v>
      </c>
    </row>
    <row r="126" spans="2:10" ht="37.5" x14ac:dyDescent="0.3">
      <c r="B126" s="28" t="s">
        <v>71</v>
      </c>
      <c r="C126" s="28"/>
      <c r="D126" s="29">
        <f>SUM(D123:D125)</f>
        <v>435</v>
      </c>
      <c r="E126" s="12">
        <f>SUM(E123:E125)</f>
        <v>11.190000000000001</v>
      </c>
      <c r="F126" s="12">
        <f>SUM(F123:F125)</f>
        <v>14.67</v>
      </c>
      <c r="G126" s="12">
        <f>SUM(G123:G125)</f>
        <v>45.839999999999996</v>
      </c>
      <c r="H126" s="12">
        <f>SUM(H123:H125)</f>
        <v>361.7</v>
      </c>
      <c r="I126" s="13"/>
    </row>
    <row r="127" spans="2:10" ht="37.5" x14ac:dyDescent="0.3">
      <c r="B127" s="25" t="s">
        <v>14</v>
      </c>
      <c r="C127" s="45" t="s">
        <v>10</v>
      </c>
      <c r="D127" s="30">
        <v>150</v>
      </c>
      <c r="E127" s="22">
        <v>0.05</v>
      </c>
      <c r="F127" s="22">
        <v>0.03</v>
      </c>
      <c r="G127" s="22">
        <v>8.32</v>
      </c>
      <c r="H127" s="22">
        <v>33.299999999999997</v>
      </c>
      <c r="I127" s="7" t="s">
        <v>42</v>
      </c>
    </row>
    <row r="128" spans="2:10" ht="37.5" x14ac:dyDescent="0.3">
      <c r="B128" s="25"/>
      <c r="C128" s="45" t="s">
        <v>228</v>
      </c>
      <c r="D128" s="26">
        <v>17</v>
      </c>
      <c r="E128" s="13">
        <v>0.66</v>
      </c>
      <c r="F128" s="13">
        <v>5.2</v>
      </c>
      <c r="G128" s="13">
        <v>10.63</v>
      </c>
      <c r="H128" s="13">
        <v>92.14</v>
      </c>
      <c r="I128" s="7"/>
    </row>
    <row r="129" spans="2:9" ht="56.25" x14ac:dyDescent="0.3">
      <c r="B129" s="28" t="s">
        <v>72</v>
      </c>
      <c r="C129" s="28"/>
      <c r="D129" s="29">
        <f>D127+D128</f>
        <v>167</v>
      </c>
      <c r="E129" s="29">
        <f t="shared" ref="E129:H129" si="3">E127+E128</f>
        <v>0.71000000000000008</v>
      </c>
      <c r="F129" s="29">
        <f t="shared" si="3"/>
        <v>5.23</v>
      </c>
      <c r="G129" s="29">
        <f t="shared" si="3"/>
        <v>18.950000000000003</v>
      </c>
      <c r="H129" s="29">
        <f t="shared" si="3"/>
        <v>125.44</v>
      </c>
      <c r="I129" s="13"/>
    </row>
    <row r="130" spans="2:9" x14ac:dyDescent="0.3">
      <c r="B130" s="25" t="s">
        <v>16</v>
      </c>
      <c r="C130" s="45" t="s">
        <v>92</v>
      </c>
      <c r="D130" s="26">
        <v>50</v>
      </c>
      <c r="E130" s="13">
        <v>1.1000000000000001</v>
      </c>
      <c r="F130" s="13">
        <v>2.2999999999999998</v>
      </c>
      <c r="G130" s="13">
        <v>5.44</v>
      </c>
      <c r="H130" s="13">
        <v>46.85</v>
      </c>
      <c r="I130" s="13" t="s">
        <v>93</v>
      </c>
    </row>
    <row r="131" spans="2:9" ht="37.5" x14ac:dyDescent="0.3">
      <c r="B131" s="25"/>
      <c r="C131" s="18" t="s">
        <v>44</v>
      </c>
      <c r="D131" s="19">
        <v>200</v>
      </c>
      <c r="E131" s="19">
        <v>1.74</v>
      </c>
      <c r="F131" s="19">
        <v>1</v>
      </c>
      <c r="G131" s="19">
        <v>11.44</v>
      </c>
      <c r="H131" s="19">
        <v>90</v>
      </c>
      <c r="I131" s="19" t="s">
        <v>74</v>
      </c>
    </row>
    <row r="132" spans="2:9" ht="20.25" x14ac:dyDescent="0.3">
      <c r="B132" s="25"/>
      <c r="C132" s="70" t="s">
        <v>211</v>
      </c>
      <c r="D132" s="71">
        <v>60</v>
      </c>
      <c r="E132" s="72">
        <v>11.66</v>
      </c>
      <c r="F132" s="72">
        <v>2.75</v>
      </c>
      <c r="G132" s="72">
        <v>9.98</v>
      </c>
      <c r="H132" s="72">
        <v>111</v>
      </c>
      <c r="I132" s="73" t="s">
        <v>212</v>
      </c>
    </row>
    <row r="133" spans="2:9" ht="20.25" x14ac:dyDescent="0.3">
      <c r="B133" s="25"/>
      <c r="C133" s="70" t="s">
        <v>213</v>
      </c>
      <c r="D133" s="71">
        <v>20</v>
      </c>
      <c r="E133" s="72">
        <v>0.23</v>
      </c>
      <c r="F133" s="72">
        <v>0.84</v>
      </c>
      <c r="G133" s="72">
        <v>1.6</v>
      </c>
      <c r="H133" s="72">
        <v>14.9</v>
      </c>
      <c r="I133" s="73" t="s">
        <v>214</v>
      </c>
    </row>
    <row r="134" spans="2:9" ht="37.5" x14ac:dyDescent="0.3">
      <c r="B134" s="25"/>
      <c r="C134" s="25" t="s">
        <v>17</v>
      </c>
      <c r="D134" s="26">
        <v>130</v>
      </c>
      <c r="E134" s="13">
        <v>4.8</v>
      </c>
      <c r="F134" s="13">
        <v>3.9</v>
      </c>
      <c r="G134" s="13">
        <v>22.9</v>
      </c>
      <c r="H134" s="13">
        <v>145.9</v>
      </c>
      <c r="I134" s="7" t="s">
        <v>18</v>
      </c>
    </row>
    <row r="135" spans="2:9" ht="37.5" x14ac:dyDescent="0.3">
      <c r="B135" s="25"/>
      <c r="C135" s="45" t="s">
        <v>199</v>
      </c>
      <c r="D135" s="26">
        <v>180</v>
      </c>
      <c r="E135" s="13">
        <v>0.12</v>
      </c>
      <c r="F135" s="13">
        <v>0.02</v>
      </c>
      <c r="G135" s="13">
        <v>10.199999999999999</v>
      </c>
      <c r="H135" s="13">
        <v>41</v>
      </c>
      <c r="I135" s="13" t="s">
        <v>131</v>
      </c>
    </row>
    <row r="136" spans="2:9" ht="33.75" customHeight="1" x14ac:dyDescent="0.3">
      <c r="B136" s="25"/>
      <c r="C136" s="25" t="s">
        <v>59</v>
      </c>
      <c r="D136" s="30">
        <v>25</v>
      </c>
      <c r="E136" s="7">
        <v>2</v>
      </c>
      <c r="F136" s="7">
        <v>0.42</v>
      </c>
      <c r="G136" s="7">
        <v>15.75</v>
      </c>
      <c r="H136" s="7">
        <v>78</v>
      </c>
      <c r="I136" s="7" t="s">
        <v>12</v>
      </c>
    </row>
    <row r="137" spans="2:9" ht="37.5" x14ac:dyDescent="0.3">
      <c r="B137" s="25"/>
      <c r="C137" s="45" t="s">
        <v>60</v>
      </c>
      <c r="D137" s="26">
        <v>30</v>
      </c>
      <c r="E137" s="13">
        <v>3.3</v>
      </c>
      <c r="F137" s="13">
        <v>0.54</v>
      </c>
      <c r="G137" s="13">
        <v>19.2</v>
      </c>
      <c r="H137" s="13">
        <v>95.1</v>
      </c>
      <c r="I137" s="13" t="s">
        <v>12</v>
      </c>
    </row>
    <row r="138" spans="2:9" ht="37.5" x14ac:dyDescent="0.3">
      <c r="B138" s="28" t="s">
        <v>67</v>
      </c>
      <c r="C138" s="28"/>
      <c r="D138" s="29">
        <f>SUM(D130:D137)</f>
        <v>695</v>
      </c>
      <c r="E138" s="12">
        <f>SUM(E130:E137)</f>
        <v>24.950000000000003</v>
      </c>
      <c r="F138" s="12">
        <f>SUM(F130:F137)</f>
        <v>11.77</v>
      </c>
      <c r="G138" s="12">
        <f>SUM(G130:G137)</f>
        <v>96.51</v>
      </c>
      <c r="H138" s="12">
        <f>SUM(H130:H137)</f>
        <v>622.75</v>
      </c>
      <c r="I138" s="13"/>
    </row>
    <row r="139" spans="2:9" ht="56.25" x14ac:dyDescent="0.3">
      <c r="B139" s="25" t="s">
        <v>20</v>
      </c>
      <c r="C139" s="45" t="s">
        <v>177</v>
      </c>
      <c r="D139" s="26">
        <v>165</v>
      </c>
      <c r="E139" s="13">
        <v>4.96</v>
      </c>
      <c r="F139" s="13">
        <v>6.85</v>
      </c>
      <c r="G139" s="13">
        <v>26.07</v>
      </c>
      <c r="H139" s="13">
        <v>186.67</v>
      </c>
      <c r="I139" s="13" t="s">
        <v>178</v>
      </c>
    </row>
    <row r="140" spans="2:9" s="32" customFormat="1" ht="75" x14ac:dyDescent="0.3">
      <c r="B140" s="54"/>
      <c r="C140" s="34" t="s">
        <v>163</v>
      </c>
      <c r="D140" s="74">
        <v>50</v>
      </c>
      <c r="E140" s="74">
        <v>3.43</v>
      </c>
      <c r="F140" s="74">
        <v>3.36</v>
      </c>
      <c r="G140" s="74">
        <v>19.649999999999999</v>
      </c>
      <c r="H140" s="74">
        <v>123.57</v>
      </c>
      <c r="I140" s="75" t="s">
        <v>200</v>
      </c>
    </row>
    <row r="141" spans="2:9" x14ac:dyDescent="0.3">
      <c r="B141" s="25"/>
      <c r="C141" s="25" t="s">
        <v>10</v>
      </c>
      <c r="D141" s="26">
        <v>200</v>
      </c>
      <c r="E141" s="52">
        <v>0.1</v>
      </c>
      <c r="F141" s="52">
        <v>0.03</v>
      </c>
      <c r="G141" s="52">
        <v>9.1</v>
      </c>
      <c r="H141" s="52">
        <v>25</v>
      </c>
      <c r="I141" s="52" t="s">
        <v>42</v>
      </c>
    </row>
    <row r="142" spans="2:9" ht="33.75" customHeight="1" x14ac:dyDescent="0.3">
      <c r="B142" s="25"/>
      <c r="C142" s="25" t="s">
        <v>59</v>
      </c>
      <c r="D142" s="30">
        <v>25</v>
      </c>
      <c r="E142" s="7">
        <v>2</v>
      </c>
      <c r="F142" s="7">
        <v>0.42</v>
      </c>
      <c r="G142" s="7">
        <v>15.75</v>
      </c>
      <c r="H142" s="7">
        <v>78</v>
      </c>
      <c r="I142" s="7" t="s">
        <v>12</v>
      </c>
    </row>
    <row r="143" spans="2:9" ht="75" x14ac:dyDescent="0.3">
      <c r="B143" s="28" t="s">
        <v>95</v>
      </c>
      <c r="C143" s="28"/>
      <c r="D143" s="50">
        <f>SUM(D139:D142)</f>
        <v>440</v>
      </c>
      <c r="E143" s="51">
        <f>SUM(E139:E142)</f>
        <v>10.49</v>
      </c>
      <c r="F143" s="12">
        <f>SUM(F139:F142)</f>
        <v>10.659999999999998</v>
      </c>
      <c r="G143" s="51">
        <f>SUM(G139:G142)</f>
        <v>70.569999999999993</v>
      </c>
      <c r="H143" s="12">
        <f>SUM(H139:H142)</f>
        <v>413.24</v>
      </c>
      <c r="I143" s="7"/>
    </row>
    <row r="144" spans="2:9" x14ac:dyDescent="0.3">
      <c r="B144" s="28"/>
      <c r="C144" s="28" t="s">
        <v>21</v>
      </c>
      <c r="D144" s="76">
        <f>D143+D138+D129+D126</f>
        <v>1737</v>
      </c>
      <c r="E144" s="51">
        <f>E143+E138+E129+E126</f>
        <v>47.34</v>
      </c>
      <c r="F144" s="51">
        <f>F143+F138+F129+F126</f>
        <v>42.33</v>
      </c>
      <c r="G144" s="51">
        <f>G143+G138+G129+G126</f>
        <v>231.86999999999998</v>
      </c>
      <c r="H144" s="51">
        <f>H126+H129+H138+H143</f>
        <v>1523.1299999999999</v>
      </c>
      <c r="I144" s="7"/>
    </row>
    <row r="145" spans="2:10" x14ac:dyDescent="0.3">
      <c r="B145" s="21"/>
      <c r="C145" s="21"/>
      <c r="D145" s="21"/>
      <c r="E145" s="52"/>
      <c r="F145" s="52"/>
      <c r="G145" s="52"/>
      <c r="H145" s="61">
        <f>(H144*100)/1800</f>
        <v>84.618333333333339</v>
      </c>
      <c r="I145" s="52" t="s">
        <v>84</v>
      </c>
    </row>
    <row r="146" spans="2:10" x14ac:dyDescent="0.3">
      <c r="B146" s="21"/>
      <c r="C146" s="21"/>
      <c r="D146" s="21"/>
      <c r="E146" s="52"/>
      <c r="F146" s="52"/>
      <c r="G146" s="52"/>
      <c r="H146" s="52"/>
      <c r="I146" s="52"/>
    </row>
    <row r="147" spans="2:10" x14ac:dyDescent="0.3">
      <c r="B147" s="94" t="s">
        <v>0</v>
      </c>
      <c r="C147" s="94" t="s">
        <v>1</v>
      </c>
      <c r="D147" s="97" t="s">
        <v>2</v>
      </c>
      <c r="E147" s="96" t="s">
        <v>3</v>
      </c>
      <c r="F147" s="96"/>
      <c r="G147" s="96"/>
      <c r="H147" s="94" t="s">
        <v>4</v>
      </c>
      <c r="I147" s="97" t="s">
        <v>5</v>
      </c>
    </row>
    <row r="148" spans="2:10" x14ac:dyDescent="0.3">
      <c r="B148" s="94"/>
      <c r="C148" s="94"/>
      <c r="D148" s="97"/>
      <c r="E148" s="86" t="s">
        <v>6</v>
      </c>
      <c r="F148" s="86" t="s">
        <v>7</v>
      </c>
      <c r="G148" s="86" t="s">
        <v>8</v>
      </c>
      <c r="H148" s="94"/>
      <c r="I148" s="97"/>
    </row>
    <row r="149" spans="2:10" ht="56.25" x14ac:dyDescent="0.3">
      <c r="B149" s="28" t="s">
        <v>75</v>
      </c>
      <c r="C149" s="28"/>
      <c r="D149" s="50"/>
      <c r="E149" s="84"/>
      <c r="F149" s="84"/>
      <c r="G149" s="84"/>
      <c r="H149" s="84"/>
      <c r="I149" s="51"/>
    </row>
    <row r="150" spans="2:10" ht="56.25" x14ac:dyDescent="0.3">
      <c r="B150" s="25" t="s">
        <v>9</v>
      </c>
      <c r="C150" s="45" t="s">
        <v>233</v>
      </c>
      <c r="D150" s="26">
        <v>155</v>
      </c>
      <c r="E150" s="13">
        <v>4.59</v>
      </c>
      <c r="F150" s="13">
        <v>5.89</v>
      </c>
      <c r="G150" s="13">
        <v>40.07</v>
      </c>
      <c r="H150" s="13">
        <v>232</v>
      </c>
      <c r="I150" s="13" t="s">
        <v>47</v>
      </c>
    </row>
    <row r="151" spans="2:10" x14ac:dyDescent="0.3">
      <c r="B151" s="25"/>
      <c r="C151" s="45" t="s">
        <v>10</v>
      </c>
      <c r="D151" s="30">
        <v>180</v>
      </c>
      <c r="E151" s="22">
        <v>0.06</v>
      </c>
      <c r="F151" s="22">
        <v>0.03</v>
      </c>
      <c r="G151" s="22">
        <v>9.99</v>
      </c>
      <c r="H151" s="22">
        <v>39.9</v>
      </c>
      <c r="I151" s="7" t="s">
        <v>42</v>
      </c>
    </row>
    <row r="152" spans="2:10" ht="37.5" x14ac:dyDescent="0.3">
      <c r="B152" s="25"/>
      <c r="C152" s="45" t="s">
        <v>164</v>
      </c>
      <c r="D152" s="30">
        <v>35</v>
      </c>
      <c r="E152" s="23">
        <v>2.14</v>
      </c>
      <c r="F152" s="23">
        <v>6.6</v>
      </c>
      <c r="G152" s="23">
        <v>12.79</v>
      </c>
      <c r="H152" s="23">
        <v>119</v>
      </c>
      <c r="I152" s="23" t="s">
        <v>165</v>
      </c>
    </row>
    <row r="153" spans="2:10" ht="37.5" x14ac:dyDescent="0.3">
      <c r="B153" s="28" t="s">
        <v>65</v>
      </c>
      <c r="C153" s="28"/>
      <c r="D153" s="29">
        <f>SUM(D150:D152)</f>
        <v>370</v>
      </c>
      <c r="E153" s="12">
        <f>SUM(E150:E152)</f>
        <v>6.7899999999999991</v>
      </c>
      <c r="F153" s="12">
        <f>SUM(F150:F152)</f>
        <v>12.52</v>
      </c>
      <c r="G153" s="12">
        <f>SUM(G150:G152)</f>
        <v>62.85</v>
      </c>
      <c r="H153" s="12">
        <f>SUM(H150:H152)</f>
        <v>390.9</v>
      </c>
      <c r="I153" s="13"/>
    </row>
    <row r="154" spans="2:10" ht="56.25" x14ac:dyDescent="0.3">
      <c r="B154" s="25" t="s">
        <v>14</v>
      </c>
      <c r="C154" s="25" t="s">
        <v>244</v>
      </c>
      <c r="D154" s="26">
        <v>100</v>
      </c>
      <c r="E154" s="13">
        <v>0.3</v>
      </c>
      <c r="F154" s="13">
        <v>0.2</v>
      </c>
      <c r="G154" s="13">
        <v>16.3</v>
      </c>
      <c r="H154" s="13">
        <v>68</v>
      </c>
      <c r="I154" s="13" t="s">
        <v>15</v>
      </c>
    </row>
    <row r="155" spans="2:10" ht="37.5" x14ac:dyDescent="0.3">
      <c r="B155" s="25"/>
      <c r="C155" s="45" t="s">
        <v>228</v>
      </c>
      <c r="D155" s="26">
        <v>14</v>
      </c>
      <c r="E155" s="13">
        <v>1.03</v>
      </c>
      <c r="F155" s="13">
        <v>1.54</v>
      </c>
      <c r="G155" s="13">
        <v>9.9</v>
      </c>
      <c r="H155" s="13">
        <v>57.5</v>
      </c>
      <c r="I155" s="13"/>
    </row>
    <row r="156" spans="2:10" ht="56.25" x14ac:dyDescent="0.3">
      <c r="B156" s="28" t="s">
        <v>76</v>
      </c>
      <c r="C156" s="28"/>
      <c r="D156" s="29">
        <f>D154+D155</f>
        <v>114</v>
      </c>
      <c r="E156" s="29">
        <f t="shared" ref="E156:H156" si="4">E154+E155</f>
        <v>1.33</v>
      </c>
      <c r="F156" s="29">
        <f t="shared" si="4"/>
        <v>1.74</v>
      </c>
      <c r="G156" s="29">
        <f t="shared" si="4"/>
        <v>26.200000000000003</v>
      </c>
      <c r="H156" s="29">
        <f t="shared" si="4"/>
        <v>125.5</v>
      </c>
      <c r="I156" s="13"/>
    </row>
    <row r="157" spans="2:10" ht="56.25" x14ac:dyDescent="0.3">
      <c r="B157" s="25" t="s">
        <v>16</v>
      </c>
      <c r="C157" s="63" t="s">
        <v>234</v>
      </c>
      <c r="D157" s="64">
        <v>50</v>
      </c>
      <c r="E157" s="33">
        <v>0.4</v>
      </c>
      <c r="F157" s="31">
        <v>0.05</v>
      </c>
      <c r="G157" s="33">
        <v>1.65</v>
      </c>
      <c r="H157" s="33">
        <v>7</v>
      </c>
      <c r="I157" s="33" t="s">
        <v>159</v>
      </c>
    </row>
    <row r="158" spans="2:10" ht="37.5" x14ac:dyDescent="0.3">
      <c r="B158" s="25"/>
      <c r="C158" s="24" t="s">
        <v>186</v>
      </c>
      <c r="D158" s="19">
        <v>200</v>
      </c>
      <c r="E158" s="19">
        <v>1.44</v>
      </c>
      <c r="F158" s="19">
        <v>3.11</v>
      </c>
      <c r="G158" s="19">
        <v>8.11</v>
      </c>
      <c r="H158" s="19">
        <v>66.66</v>
      </c>
      <c r="I158" s="19" t="s">
        <v>54</v>
      </c>
      <c r="J158" s="37"/>
    </row>
    <row r="159" spans="2:10" ht="56.25" x14ac:dyDescent="0.3">
      <c r="B159" s="25"/>
      <c r="C159" s="25" t="s">
        <v>187</v>
      </c>
      <c r="D159" s="26">
        <v>70</v>
      </c>
      <c r="E159" s="13">
        <v>8</v>
      </c>
      <c r="F159" s="13">
        <v>12</v>
      </c>
      <c r="G159" s="13">
        <v>10</v>
      </c>
      <c r="H159" s="13">
        <v>185</v>
      </c>
      <c r="I159" s="13" t="s">
        <v>137</v>
      </c>
    </row>
    <row r="160" spans="2:10" ht="56.25" x14ac:dyDescent="0.3">
      <c r="B160" s="25"/>
      <c r="C160" s="78" t="s">
        <v>147</v>
      </c>
      <c r="D160" s="7">
        <v>133</v>
      </c>
      <c r="E160" s="7">
        <v>7.3</v>
      </c>
      <c r="F160" s="7">
        <v>4.7</v>
      </c>
      <c r="G160" s="7">
        <v>30.1</v>
      </c>
      <c r="H160" s="7">
        <v>194.91</v>
      </c>
      <c r="I160" s="7" t="s">
        <v>125</v>
      </c>
      <c r="J160" s="39"/>
    </row>
    <row r="161" spans="2:9" s="14" customFormat="1" x14ac:dyDescent="0.3">
      <c r="B161" s="47"/>
      <c r="C161" s="47" t="s">
        <v>41</v>
      </c>
      <c r="D161" s="64">
        <v>180</v>
      </c>
      <c r="E161" s="33">
        <v>0.12</v>
      </c>
      <c r="F161" s="31">
        <v>1.2E-2</v>
      </c>
      <c r="G161" s="33">
        <v>16.920000000000002</v>
      </c>
      <c r="H161" s="33">
        <v>64.8</v>
      </c>
      <c r="I161" s="33" t="s">
        <v>108</v>
      </c>
    </row>
    <row r="162" spans="2:9" ht="33.75" customHeight="1" x14ac:dyDescent="0.3">
      <c r="B162" s="25"/>
      <c r="C162" s="25" t="s">
        <v>59</v>
      </c>
      <c r="D162" s="30">
        <v>25</v>
      </c>
      <c r="E162" s="7">
        <v>2</v>
      </c>
      <c r="F162" s="7">
        <v>0.42</v>
      </c>
      <c r="G162" s="7">
        <v>15.75</v>
      </c>
      <c r="H162" s="7">
        <v>78</v>
      </c>
      <c r="I162" s="7" t="s">
        <v>12</v>
      </c>
    </row>
    <row r="163" spans="2:9" ht="37.5" x14ac:dyDescent="0.3">
      <c r="B163" s="25"/>
      <c r="C163" s="45" t="s">
        <v>60</v>
      </c>
      <c r="D163" s="26">
        <v>30</v>
      </c>
      <c r="E163" s="13">
        <v>3.3</v>
      </c>
      <c r="F163" s="13">
        <v>0.54</v>
      </c>
      <c r="G163" s="13">
        <v>19.2</v>
      </c>
      <c r="H163" s="13">
        <v>95.1</v>
      </c>
      <c r="I163" s="13" t="s">
        <v>12</v>
      </c>
    </row>
    <row r="164" spans="2:9" ht="37.5" x14ac:dyDescent="0.3">
      <c r="B164" s="28" t="s">
        <v>67</v>
      </c>
      <c r="C164" s="28"/>
      <c r="D164" s="29">
        <f>SUM(D157:D163)</f>
        <v>688</v>
      </c>
      <c r="E164" s="12">
        <f>SUM(E157:E163)</f>
        <v>22.560000000000002</v>
      </c>
      <c r="F164" s="12">
        <f>SUM(F157:F163)</f>
        <v>20.832000000000001</v>
      </c>
      <c r="G164" s="12">
        <f>SUM(G157:G163)</f>
        <v>101.73</v>
      </c>
      <c r="H164" s="12">
        <f>SUM(H157:H163)</f>
        <v>691.46999999999991</v>
      </c>
      <c r="I164" s="13"/>
    </row>
    <row r="165" spans="2:9" ht="56.25" x14ac:dyDescent="0.3">
      <c r="B165" s="45" t="s">
        <v>20</v>
      </c>
      <c r="C165" s="45" t="s">
        <v>81</v>
      </c>
      <c r="D165" s="26">
        <v>155</v>
      </c>
      <c r="E165" s="13">
        <v>7.1</v>
      </c>
      <c r="F165" s="13">
        <v>7.01</v>
      </c>
      <c r="G165" s="13">
        <v>29.63</v>
      </c>
      <c r="H165" s="13">
        <v>210</v>
      </c>
      <c r="I165" s="13" t="s">
        <v>82</v>
      </c>
    </row>
    <row r="166" spans="2:9" ht="33.75" customHeight="1" x14ac:dyDescent="0.3">
      <c r="B166" s="25"/>
      <c r="C166" s="25" t="s">
        <v>59</v>
      </c>
      <c r="D166" s="30">
        <v>25</v>
      </c>
      <c r="E166" s="7">
        <v>2</v>
      </c>
      <c r="F166" s="7">
        <v>0.42</v>
      </c>
      <c r="G166" s="7">
        <v>15.75</v>
      </c>
      <c r="H166" s="7">
        <v>78</v>
      </c>
      <c r="I166" s="7" t="s">
        <v>12</v>
      </c>
    </row>
    <row r="167" spans="2:9" x14ac:dyDescent="0.3">
      <c r="B167" s="25"/>
      <c r="C167" s="45" t="s">
        <v>10</v>
      </c>
      <c r="D167" s="30">
        <v>200</v>
      </c>
      <c r="E167" s="22">
        <v>7.0000000000000007E-2</v>
      </c>
      <c r="F167" s="22">
        <v>0.04</v>
      </c>
      <c r="G167" s="22">
        <v>11.1</v>
      </c>
      <c r="H167" s="22">
        <v>44.4</v>
      </c>
      <c r="I167" s="13" t="s">
        <v>42</v>
      </c>
    </row>
    <row r="168" spans="2:9" s="20" customFormat="1" ht="75" x14ac:dyDescent="0.3">
      <c r="B168" s="28" t="s">
        <v>95</v>
      </c>
      <c r="C168" s="28"/>
      <c r="D168" s="29">
        <f>SUM(D165:D167)</f>
        <v>380</v>
      </c>
      <c r="E168" s="12">
        <f>SUM(E165:E167)</f>
        <v>9.17</v>
      </c>
      <c r="F168" s="12">
        <f>SUM(F165:F167)</f>
        <v>7.47</v>
      </c>
      <c r="G168" s="12">
        <f>SUM(G165:G167)</f>
        <v>56.48</v>
      </c>
      <c r="H168" s="12">
        <f>SUM(H165:H167)</f>
        <v>332.4</v>
      </c>
      <c r="I168" s="12"/>
    </row>
    <row r="169" spans="2:9" x14ac:dyDescent="0.3">
      <c r="B169" s="25"/>
      <c r="C169" s="28" t="s">
        <v>21</v>
      </c>
      <c r="D169" s="50">
        <f>D153+D154+D164+D168</f>
        <v>1538</v>
      </c>
      <c r="E169" s="50">
        <f t="shared" ref="E169:G169" si="5">E153+E154+E164+E168</f>
        <v>38.82</v>
      </c>
      <c r="F169" s="50">
        <f t="shared" si="5"/>
        <v>41.021999999999998</v>
      </c>
      <c r="G169" s="50">
        <f t="shared" si="5"/>
        <v>237.35999999999999</v>
      </c>
      <c r="H169" s="51">
        <f>H153+H156+H164+H168</f>
        <v>1540.27</v>
      </c>
      <c r="I169" s="7"/>
    </row>
    <row r="170" spans="2:9" x14ac:dyDescent="0.3">
      <c r="B170" s="21"/>
      <c r="C170" s="21"/>
      <c r="D170" s="21"/>
      <c r="E170" s="52"/>
      <c r="F170" s="52"/>
      <c r="G170" s="52"/>
      <c r="H170" s="61">
        <f>(H169*100)/1800</f>
        <v>85.570555555555558</v>
      </c>
      <c r="I170" s="52" t="s">
        <v>84</v>
      </c>
    </row>
    <row r="171" spans="2:9" x14ac:dyDescent="0.3">
      <c r="B171" s="21"/>
      <c r="C171" s="21"/>
      <c r="D171" s="21"/>
      <c r="E171" s="52"/>
      <c r="F171" s="52"/>
      <c r="G171" s="52"/>
      <c r="H171" s="52"/>
      <c r="I171" s="52"/>
    </row>
    <row r="172" spans="2:9" x14ac:dyDescent="0.3">
      <c r="B172" s="21"/>
      <c r="C172" s="21"/>
      <c r="D172" s="21"/>
      <c r="E172" s="52"/>
      <c r="F172" s="52"/>
      <c r="G172" s="52"/>
      <c r="H172" s="52"/>
      <c r="I172" s="52"/>
    </row>
    <row r="173" spans="2:9" x14ac:dyDescent="0.3">
      <c r="B173" s="97" t="s">
        <v>0</v>
      </c>
      <c r="C173" s="97" t="s">
        <v>1</v>
      </c>
      <c r="D173" s="97" t="s">
        <v>2</v>
      </c>
      <c r="E173" s="98" t="s">
        <v>3</v>
      </c>
      <c r="F173" s="98"/>
      <c r="G173" s="98"/>
      <c r="H173" s="97" t="s">
        <v>4</v>
      </c>
      <c r="I173" s="97" t="s">
        <v>5</v>
      </c>
    </row>
    <row r="174" spans="2:9" x14ac:dyDescent="0.3">
      <c r="B174" s="97"/>
      <c r="C174" s="97"/>
      <c r="D174" s="97"/>
      <c r="E174" s="51" t="s">
        <v>6</v>
      </c>
      <c r="F174" s="51" t="s">
        <v>7</v>
      </c>
      <c r="G174" s="51" t="s">
        <v>8</v>
      </c>
      <c r="H174" s="97"/>
      <c r="I174" s="97"/>
    </row>
    <row r="175" spans="2:9" x14ac:dyDescent="0.3">
      <c r="B175" s="28" t="s">
        <v>49</v>
      </c>
      <c r="C175" s="28"/>
      <c r="D175" s="50"/>
      <c r="E175" s="51"/>
      <c r="F175" s="51"/>
      <c r="G175" s="51"/>
      <c r="H175" s="51"/>
      <c r="I175" s="51"/>
    </row>
    <row r="176" spans="2:9" ht="56.25" x14ac:dyDescent="0.3">
      <c r="B176" s="28" t="s">
        <v>9</v>
      </c>
      <c r="C176" s="25" t="s">
        <v>219</v>
      </c>
      <c r="D176" s="26">
        <v>155</v>
      </c>
      <c r="E176" s="13">
        <v>4.12</v>
      </c>
      <c r="F176" s="13">
        <v>4.03</v>
      </c>
      <c r="G176" s="13">
        <v>25.31</v>
      </c>
      <c r="H176" s="13">
        <v>154</v>
      </c>
      <c r="I176" s="13" t="s">
        <v>220</v>
      </c>
    </row>
    <row r="177" spans="2:10" ht="37.5" x14ac:dyDescent="0.3">
      <c r="B177" s="25"/>
      <c r="C177" s="25" t="s">
        <v>188</v>
      </c>
      <c r="D177" s="26">
        <v>180</v>
      </c>
      <c r="E177" s="13">
        <v>2.85</v>
      </c>
      <c r="F177" s="13">
        <v>2.41</v>
      </c>
      <c r="G177" s="13">
        <v>14.36</v>
      </c>
      <c r="H177" s="13">
        <v>90.99</v>
      </c>
      <c r="I177" s="13" t="s">
        <v>24</v>
      </c>
    </row>
    <row r="178" spans="2:10" ht="37.5" x14ac:dyDescent="0.3">
      <c r="B178" s="25"/>
      <c r="C178" s="45" t="s">
        <v>172</v>
      </c>
      <c r="D178" s="30">
        <v>30</v>
      </c>
      <c r="E178" s="35">
        <v>3.36</v>
      </c>
      <c r="F178" s="35">
        <v>1.29</v>
      </c>
      <c r="G178" s="35">
        <v>19.739999999999998</v>
      </c>
      <c r="H178" s="35">
        <v>104.1</v>
      </c>
      <c r="I178" s="35" t="s">
        <v>100</v>
      </c>
    </row>
    <row r="179" spans="2:10" x14ac:dyDescent="0.3">
      <c r="B179" s="25"/>
      <c r="C179" s="45" t="s">
        <v>25</v>
      </c>
      <c r="D179" s="30">
        <v>10</v>
      </c>
      <c r="E179" s="7">
        <v>2.63</v>
      </c>
      <c r="F179" s="8">
        <v>2.66</v>
      </c>
      <c r="G179" s="7">
        <v>0</v>
      </c>
      <c r="H179" s="7">
        <v>34</v>
      </c>
      <c r="I179" s="7" t="s">
        <v>101</v>
      </c>
    </row>
    <row r="180" spans="2:10" ht="37.5" x14ac:dyDescent="0.3">
      <c r="B180" s="28" t="s">
        <v>65</v>
      </c>
      <c r="C180" s="25"/>
      <c r="D180" s="29">
        <f>SUM(D176:D179)</f>
        <v>375</v>
      </c>
      <c r="E180" s="12">
        <f>SUM(E176:E179)</f>
        <v>12.96</v>
      </c>
      <c r="F180" s="12">
        <f>SUM(F176:F179)</f>
        <v>10.39</v>
      </c>
      <c r="G180" s="12">
        <f>SUM(G176:G179)</f>
        <v>59.41</v>
      </c>
      <c r="H180" s="12">
        <f>SUM(H176:H179)</f>
        <v>383.09000000000003</v>
      </c>
      <c r="I180" s="12"/>
    </row>
    <row r="181" spans="2:10" ht="37.5" x14ac:dyDescent="0.3">
      <c r="B181" s="25" t="s">
        <v>14</v>
      </c>
      <c r="C181" s="47" t="s">
        <v>230</v>
      </c>
      <c r="D181" s="64">
        <v>105</v>
      </c>
      <c r="E181" s="33">
        <v>2.8</v>
      </c>
      <c r="F181" s="31">
        <v>0.05</v>
      </c>
      <c r="G181" s="33">
        <v>8.1999999999999993</v>
      </c>
      <c r="H181" s="33">
        <v>45.5</v>
      </c>
      <c r="I181" s="7" t="s">
        <v>226</v>
      </c>
    </row>
    <row r="182" spans="2:10" ht="56.25" x14ac:dyDescent="0.3">
      <c r="B182" s="28" t="s">
        <v>76</v>
      </c>
      <c r="C182" s="28"/>
      <c r="D182" s="29">
        <f>D181</f>
        <v>105</v>
      </c>
      <c r="E182" s="29">
        <f t="shared" ref="E182:H182" si="6">E181</f>
        <v>2.8</v>
      </c>
      <c r="F182" s="29">
        <f t="shared" si="6"/>
        <v>0.05</v>
      </c>
      <c r="G182" s="29">
        <f t="shared" si="6"/>
        <v>8.1999999999999993</v>
      </c>
      <c r="H182" s="29">
        <f t="shared" si="6"/>
        <v>45.5</v>
      </c>
      <c r="I182" s="13"/>
    </row>
    <row r="183" spans="2:10" x14ac:dyDescent="0.3">
      <c r="B183" s="28" t="s">
        <v>16</v>
      </c>
      <c r="C183" s="25" t="s">
        <v>127</v>
      </c>
      <c r="D183" s="26">
        <v>50</v>
      </c>
      <c r="E183" s="13">
        <v>0.92</v>
      </c>
      <c r="F183" s="13">
        <v>3.58</v>
      </c>
      <c r="G183" s="13">
        <v>3.1</v>
      </c>
      <c r="H183" s="13">
        <v>35.799999999999997</v>
      </c>
      <c r="I183" s="13" t="s">
        <v>128</v>
      </c>
    </row>
    <row r="184" spans="2:10" ht="56.25" x14ac:dyDescent="0.3">
      <c r="B184" s="25"/>
      <c r="C184" s="45" t="s">
        <v>85</v>
      </c>
      <c r="D184" s="26">
        <v>195</v>
      </c>
      <c r="E184" s="13">
        <v>5.5</v>
      </c>
      <c r="F184" s="13">
        <v>3.1</v>
      </c>
      <c r="G184" s="13">
        <v>21.42</v>
      </c>
      <c r="H184" s="13">
        <v>137.69999999999999</v>
      </c>
      <c r="I184" s="13" t="s">
        <v>78</v>
      </c>
    </row>
    <row r="185" spans="2:10" ht="60.75" x14ac:dyDescent="0.3">
      <c r="B185" s="25"/>
      <c r="C185" s="79" t="s">
        <v>148</v>
      </c>
      <c r="D185" s="49">
        <v>200</v>
      </c>
      <c r="E185" s="38">
        <v>16.260000000000002</v>
      </c>
      <c r="F185" s="38">
        <v>21.64</v>
      </c>
      <c r="G185" s="38">
        <v>16.12</v>
      </c>
      <c r="H185" s="38">
        <v>325.27999999999997</v>
      </c>
      <c r="I185" s="38" t="s">
        <v>80</v>
      </c>
      <c r="J185" s="37"/>
    </row>
    <row r="186" spans="2:10" ht="37.5" x14ac:dyDescent="0.3">
      <c r="B186" s="25"/>
      <c r="C186" s="45" t="s">
        <v>19</v>
      </c>
      <c r="D186" s="26">
        <v>180</v>
      </c>
      <c r="E186" s="13">
        <v>0.4</v>
      </c>
      <c r="F186" s="13">
        <v>1.7999999999999999E-2</v>
      </c>
      <c r="G186" s="13">
        <v>25</v>
      </c>
      <c r="H186" s="13">
        <v>101.7</v>
      </c>
      <c r="I186" s="13" t="s">
        <v>27</v>
      </c>
    </row>
    <row r="187" spans="2:10" ht="33.75" customHeight="1" x14ac:dyDescent="0.3">
      <c r="B187" s="25"/>
      <c r="C187" s="25" t="s">
        <v>59</v>
      </c>
      <c r="D187" s="30">
        <v>25</v>
      </c>
      <c r="E187" s="7">
        <v>2</v>
      </c>
      <c r="F187" s="7">
        <v>0.42</v>
      </c>
      <c r="G187" s="7">
        <v>15.75</v>
      </c>
      <c r="H187" s="7">
        <v>78</v>
      </c>
      <c r="I187" s="7" t="s">
        <v>12</v>
      </c>
    </row>
    <row r="188" spans="2:10" ht="37.5" x14ac:dyDescent="0.3">
      <c r="B188" s="25"/>
      <c r="C188" s="45" t="s">
        <v>60</v>
      </c>
      <c r="D188" s="26">
        <v>30</v>
      </c>
      <c r="E188" s="13">
        <v>3.3</v>
      </c>
      <c r="F188" s="13">
        <v>0.54</v>
      </c>
      <c r="G188" s="13">
        <v>19.2</v>
      </c>
      <c r="H188" s="13">
        <v>95.1</v>
      </c>
      <c r="I188" s="13" t="s">
        <v>12</v>
      </c>
    </row>
    <row r="189" spans="2:10" s="20" customFormat="1" ht="37.5" x14ac:dyDescent="0.3">
      <c r="B189" s="28" t="s">
        <v>67</v>
      </c>
      <c r="C189" s="28"/>
      <c r="D189" s="29">
        <f>SUM(D183:D188)</f>
        <v>680</v>
      </c>
      <c r="E189" s="12">
        <f>SUM(E183:E188)</f>
        <v>28.38</v>
      </c>
      <c r="F189" s="12">
        <f>SUM(F183:F188)</f>
        <v>29.298000000000002</v>
      </c>
      <c r="G189" s="12">
        <f>SUM(G183:G188)</f>
        <v>100.59</v>
      </c>
      <c r="H189" s="12">
        <f>SUM(H183:H188)</f>
        <v>773.58</v>
      </c>
      <c r="I189" s="12"/>
    </row>
    <row r="190" spans="2:10" x14ac:dyDescent="0.3">
      <c r="B190" s="25"/>
      <c r="C190" s="28"/>
      <c r="D190" s="29"/>
      <c r="E190" s="12"/>
      <c r="F190" s="12"/>
      <c r="G190" s="12"/>
      <c r="H190" s="12"/>
      <c r="I190" s="13"/>
    </row>
    <row r="191" spans="2:10" x14ac:dyDescent="0.3">
      <c r="B191" s="21"/>
      <c r="C191" s="21"/>
      <c r="D191" s="21"/>
      <c r="E191" s="52"/>
      <c r="F191" s="52"/>
      <c r="G191" s="52"/>
      <c r="H191" s="52"/>
      <c r="I191" s="52"/>
    </row>
    <row r="192" spans="2:10" ht="56.25" x14ac:dyDescent="0.3">
      <c r="B192" s="25" t="s">
        <v>20</v>
      </c>
      <c r="C192" s="18" t="s">
        <v>149</v>
      </c>
      <c r="D192" s="15">
        <v>154</v>
      </c>
      <c r="E192" s="15">
        <v>6.1</v>
      </c>
      <c r="F192" s="15">
        <v>5.7</v>
      </c>
      <c r="G192" s="15">
        <v>55.9</v>
      </c>
      <c r="H192" s="15">
        <v>296</v>
      </c>
      <c r="I192" s="15" t="s">
        <v>119</v>
      </c>
    </row>
    <row r="193" spans="2:9" x14ac:dyDescent="0.3">
      <c r="B193" s="25"/>
      <c r="C193" s="45" t="s">
        <v>77</v>
      </c>
      <c r="D193" s="30">
        <v>50</v>
      </c>
      <c r="E193" s="7">
        <v>6.58</v>
      </c>
      <c r="F193" s="7">
        <v>3.91</v>
      </c>
      <c r="G193" s="7">
        <v>31.5</v>
      </c>
      <c r="H193" s="7">
        <v>158.57</v>
      </c>
      <c r="I193" s="7" t="s">
        <v>29</v>
      </c>
    </row>
    <row r="194" spans="2:9" x14ac:dyDescent="0.3">
      <c r="B194" s="25"/>
      <c r="C194" s="25" t="s">
        <v>10</v>
      </c>
      <c r="D194" s="30">
        <v>200</v>
      </c>
      <c r="E194" s="22">
        <v>7.0000000000000007E-2</v>
      </c>
      <c r="F194" s="22">
        <v>0.04</v>
      </c>
      <c r="G194" s="22">
        <v>11.1</v>
      </c>
      <c r="H194" s="22">
        <v>44.4</v>
      </c>
      <c r="I194" s="13" t="s">
        <v>42</v>
      </c>
    </row>
    <row r="195" spans="2:9" ht="33.75" customHeight="1" x14ac:dyDescent="0.3">
      <c r="B195" s="25"/>
      <c r="C195" s="25" t="s">
        <v>59</v>
      </c>
      <c r="D195" s="30">
        <v>25</v>
      </c>
      <c r="E195" s="7">
        <v>2</v>
      </c>
      <c r="F195" s="7">
        <v>0.42</v>
      </c>
      <c r="G195" s="7">
        <v>15.75</v>
      </c>
      <c r="H195" s="7">
        <v>78</v>
      </c>
      <c r="I195" s="7" t="s">
        <v>12</v>
      </c>
    </row>
    <row r="196" spans="2:9" ht="75" x14ac:dyDescent="0.3">
      <c r="B196" s="28" t="s">
        <v>95</v>
      </c>
      <c r="C196" s="28"/>
      <c r="D196" s="29">
        <f>SUM(D192:D195)</f>
        <v>429</v>
      </c>
      <c r="E196" s="12">
        <f>SUM(E192:E195)</f>
        <v>14.75</v>
      </c>
      <c r="F196" s="12">
        <f>SUM(F192:F195)</f>
        <v>10.069999999999999</v>
      </c>
      <c r="G196" s="12">
        <f>SUM(G192:G195)</f>
        <v>114.25</v>
      </c>
      <c r="H196" s="12">
        <f>SUM(H192:H195)</f>
        <v>576.97</v>
      </c>
      <c r="I196" s="60"/>
    </row>
    <row r="197" spans="2:9" x14ac:dyDescent="0.3">
      <c r="B197" s="21"/>
      <c r="C197" s="28" t="s">
        <v>21</v>
      </c>
      <c r="D197" s="29">
        <f>D180+D182+D189+D196</f>
        <v>1589</v>
      </c>
      <c r="E197" s="29">
        <f>E180+E182+E189+E196</f>
        <v>58.89</v>
      </c>
      <c r="F197" s="29">
        <f>F180+F182+F189+F196</f>
        <v>49.808</v>
      </c>
      <c r="G197" s="29">
        <f>G180+G182+G189+G196</f>
        <v>282.45</v>
      </c>
      <c r="H197" s="29">
        <f>H180+H182+H189+H196</f>
        <v>1779.14</v>
      </c>
      <c r="I197" s="60"/>
    </row>
    <row r="198" spans="2:9" x14ac:dyDescent="0.3">
      <c r="B198" s="45"/>
      <c r="C198" s="21"/>
      <c r="D198" s="21"/>
      <c r="E198" s="52"/>
      <c r="F198" s="52"/>
      <c r="G198" s="52"/>
      <c r="H198" s="53">
        <f>(H197*100)/1800</f>
        <v>98.841111111111104</v>
      </c>
      <c r="I198" s="52" t="s">
        <v>84</v>
      </c>
    </row>
    <row r="199" spans="2:9" x14ac:dyDescent="0.3">
      <c r="B199" s="45"/>
      <c r="C199" s="21"/>
      <c r="D199" s="21"/>
      <c r="E199" s="52"/>
      <c r="F199" s="52"/>
      <c r="G199" s="52"/>
      <c r="H199" s="52"/>
      <c r="I199" s="52"/>
    </row>
    <row r="200" spans="2:9" x14ac:dyDescent="0.3">
      <c r="B200" s="111" t="s">
        <v>0</v>
      </c>
      <c r="C200" s="111" t="s">
        <v>1</v>
      </c>
      <c r="D200" s="111" t="s">
        <v>2</v>
      </c>
      <c r="E200" s="112" t="s">
        <v>3</v>
      </c>
      <c r="F200" s="112"/>
      <c r="G200" s="112"/>
      <c r="H200" s="111" t="s">
        <v>4</v>
      </c>
      <c r="I200" s="111" t="s">
        <v>5</v>
      </c>
    </row>
    <row r="201" spans="2:9" ht="30.75" customHeight="1" x14ac:dyDescent="0.3">
      <c r="B201" s="111"/>
      <c r="C201" s="111"/>
      <c r="D201" s="111"/>
      <c r="E201" s="77" t="s">
        <v>6</v>
      </c>
      <c r="F201" s="77" t="s">
        <v>7</v>
      </c>
      <c r="G201" s="77" t="s">
        <v>8</v>
      </c>
      <c r="H201" s="111"/>
      <c r="I201" s="111"/>
    </row>
    <row r="202" spans="2:9" x14ac:dyDescent="0.3">
      <c r="B202" s="25" t="s">
        <v>51</v>
      </c>
      <c r="C202" s="25"/>
      <c r="D202" s="30"/>
      <c r="E202" s="13"/>
      <c r="F202" s="7"/>
      <c r="G202" s="7"/>
      <c r="H202" s="7"/>
      <c r="I202" s="7"/>
    </row>
    <row r="203" spans="2:9" ht="56.25" x14ac:dyDescent="0.3">
      <c r="B203" s="25" t="s">
        <v>9</v>
      </c>
      <c r="C203" s="25" t="s">
        <v>150</v>
      </c>
      <c r="D203" s="26">
        <v>165</v>
      </c>
      <c r="E203" s="13">
        <v>5.67</v>
      </c>
      <c r="F203" s="13">
        <v>6.11</v>
      </c>
      <c r="G203" s="13">
        <v>29.57</v>
      </c>
      <c r="H203" s="13">
        <v>197.14</v>
      </c>
      <c r="I203" s="7" t="s">
        <v>138</v>
      </c>
    </row>
    <row r="204" spans="2:9" x14ac:dyDescent="0.3">
      <c r="B204" s="25"/>
      <c r="C204" s="25" t="s">
        <v>10</v>
      </c>
      <c r="D204" s="30">
        <v>200</v>
      </c>
      <c r="E204" s="22">
        <v>7.0000000000000007E-2</v>
      </c>
      <c r="F204" s="22">
        <v>0.04</v>
      </c>
      <c r="G204" s="22">
        <v>11.1</v>
      </c>
      <c r="H204" s="22">
        <v>44.4</v>
      </c>
      <c r="I204" s="7" t="s">
        <v>42</v>
      </c>
    </row>
    <row r="205" spans="2:9" ht="37.5" x14ac:dyDescent="0.3">
      <c r="B205" s="25"/>
      <c r="C205" s="45" t="s">
        <v>164</v>
      </c>
      <c r="D205" s="30">
        <v>35</v>
      </c>
      <c r="E205" s="23">
        <v>2.14</v>
      </c>
      <c r="F205" s="23">
        <v>6.6</v>
      </c>
      <c r="G205" s="23">
        <v>12.79</v>
      </c>
      <c r="H205" s="23">
        <v>119</v>
      </c>
      <c r="I205" s="23" t="s">
        <v>165</v>
      </c>
    </row>
    <row r="206" spans="2:9" ht="37.5" x14ac:dyDescent="0.3">
      <c r="B206" s="28" t="s">
        <v>65</v>
      </c>
      <c r="C206" s="28"/>
      <c r="D206" s="29">
        <f>SUM(D203:D205)</f>
        <v>400</v>
      </c>
      <c r="E206" s="12">
        <f>SUM(E203:E205)</f>
        <v>7.8800000000000008</v>
      </c>
      <c r="F206" s="12">
        <f>SUM(F203:F205)</f>
        <v>12.75</v>
      </c>
      <c r="G206" s="12">
        <f>SUM(G203:G205)</f>
        <v>53.46</v>
      </c>
      <c r="H206" s="12">
        <f>SUM(H203:H205)</f>
        <v>360.53999999999996</v>
      </c>
      <c r="I206" s="7"/>
    </row>
    <row r="207" spans="2:9" ht="37.5" x14ac:dyDescent="0.3">
      <c r="B207" s="25" t="s">
        <v>14</v>
      </c>
      <c r="C207" s="45" t="s">
        <v>239</v>
      </c>
      <c r="D207" s="26">
        <v>100</v>
      </c>
      <c r="E207" s="13">
        <v>3.05</v>
      </c>
      <c r="F207" s="13">
        <v>2.72</v>
      </c>
      <c r="G207" s="13">
        <v>5.05</v>
      </c>
      <c r="H207" s="13">
        <v>56.67</v>
      </c>
      <c r="I207" s="13" t="s">
        <v>240</v>
      </c>
    </row>
    <row r="208" spans="2:9" ht="37.5" x14ac:dyDescent="0.3">
      <c r="B208" s="25"/>
      <c r="C208" s="45" t="s">
        <v>228</v>
      </c>
      <c r="D208" s="26">
        <v>20</v>
      </c>
      <c r="E208" s="13">
        <v>1.3</v>
      </c>
      <c r="F208" s="13">
        <v>2.88</v>
      </c>
      <c r="G208" s="13">
        <v>14.36</v>
      </c>
      <c r="H208" s="13">
        <v>87.4</v>
      </c>
      <c r="I208" s="13"/>
    </row>
    <row r="209" spans="1:10" ht="56.25" x14ac:dyDescent="0.3">
      <c r="B209" s="28" t="s">
        <v>66</v>
      </c>
      <c r="C209" s="28"/>
      <c r="D209" s="29">
        <f>SUM(D207)</f>
        <v>100</v>
      </c>
      <c r="E209" s="12">
        <f>SUM(E207)</f>
        <v>3.05</v>
      </c>
      <c r="F209" s="12">
        <f>SUM(F207)</f>
        <v>2.72</v>
      </c>
      <c r="G209" s="12">
        <f>SUM(G207)</f>
        <v>5.05</v>
      </c>
      <c r="H209" s="12">
        <f>SUM(H207)</f>
        <v>56.67</v>
      </c>
      <c r="I209" s="7"/>
    </row>
    <row r="210" spans="1:10" x14ac:dyDescent="0.3">
      <c r="B210" s="25" t="s">
        <v>16</v>
      </c>
      <c r="C210" s="25" t="s">
        <v>87</v>
      </c>
      <c r="D210" s="26">
        <v>50</v>
      </c>
      <c r="E210" s="13">
        <v>0.81</v>
      </c>
      <c r="F210" s="13">
        <v>3.69</v>
      </c>
      <c r="G210" s="13">
        <v>2.87</v>
      </c>
      <c r="H210" s="13">
        <v>47.5</v>
      </c>
      <c r="I210" s="13" t="s">
        <v>52</v>
      </c>
    </row>
    <row r="211" spans="1:10" ht="37.5" x14ac:dyDescent="0.3">
      <c r="B211" s="25"/>
      <c r="C211" s="55" t="s">
        <v>106</v>
      </c>
      <c r="D211" s="26">
        <v>200</v>
      </c>
      <c r="E211" s="13">
        <v>2.1</v>
      </c>
      <c r="F211" s="10">
        <v>3.4</v>
      </c>
      <c r="G211" s="13">
        <v>9.3000000000000007</v>
      </c>
      <c r="H211" s="33">
        <v>77</v>
      </c>
      <c r="I211" s="13" t="s">
        <v>105</v>
      </c>
    </row>
    <row r="212" spans="1:10" ht="60.75" x14ac:dyDescent="0.3">
      <c r="B212" s="25"/>
      <c r="C212" s="79" t="s">
        <v>189</v>
      </c>
      <c r="D212" s="49">
        <v>95</v>
      </c>
      <c r="E212" s="38">
        <v>8.35</v>
      </c>
      <c r="F212" s="38">
        <v>12.35</v>
      </c>
      <c r="G212" s="38">
        <v>9.0500000000000007</v>
      </c>
      <c r="H212" s="38">
        <v>181</v>
      </c>
      <c r="I212" s="38" t="s">
        <v>190</v>
      </c>
    </row>
    <row r="213" spans="1:10" ht="37.5" x14ac:dyDescent="0.3">
      <c r="B213" s="25"/>
      <c r="C213" s="25" t="s">
        <v>17</v>
      </c>
      <c r="D213" s="26">
        <v>130</v>
      </c>
      <c r="E213" s="13">
        <v>4.8</v>
      </c>
      <c r="F213" s="13">
        <v>3.9</v>
      </c>
      <c r="G213" s="13">
        <v>22.9</v>
      </c>
      <c r="H213" s="13">
        <v>145.9</v>
      </c>
      <c r="I213" s="7" t="s">
        <v>18</v>
      </c>
    </row>
    <row r="214" spans="1:10" x14ac:dyDescent="0.3">
      <c r="A214" s="1" t="s">
        <v>86</v>
      </c>
      <c r="B214" s="25"/>
      <c r="C214" s="45" t="s">
        <v>41</v>
      </c>
      <c r="D214" s="30">
        <v>180</v>
      </c>
      <c r="E214" s="7">
        <v>0</v>
      </c>
      <c r="F214" s="7">
        <v>0</v>
      </c>
      <c r="G214" s="7">
        <v>21.15</v>
      </c>
      <c r="H214" s="7">
        <v>80.099999999999994</v>
      </c>
      <c r="I214" s="7" t="s">
        <v>68</v>
      </c>
    </row>
    <row r="215" spans="1:10" ht="33.75" customHeight="1" x14ac:dyDescent="0.3">
      <c r="B215" s="25"/>
      <c r="C215" s="25" t="s">
        <v>59</v>
      </c>
      <c r="D215" s="30">
        <v>25</v>
      </c>
      <c r="E215" s="7">
        <v>2</v>
      </c>
      <c r="F215" s="7">
        <v>0.42</v>
      </c>
      <c r="G215" s="7">
        <v>15.75</v>
      </c>
      <c r="H215" s="7">
        <v>78</v>
      </c>
      <c r="I215" s="7" t="s">
        <v>12</v>
      </c>
    </row>
    <row r="216" spans="1:10" ht="37.5" x14ac:dyDescent="0.3">
      <c r="B216" s="25"/>
      <c r="C216" s="45" t="s">
        <v>60</v>
      </c>
      <c r="D216" s="26">
        <v>30</v>
      </c>
      <c r="E216" s="13">
        <v>3.3</v>
      </c>
      <c r="F216" s="13">
        <v>0.54</v>
      </c>
      <c r="G216" s="13">
        <v>19.2</v>
      </c>
      <c r="H216" s="13">
        <v>95.1</v>
      </c>
      <c r="I216" s="13" t="s">
        <v>12</v>
      </c>
    </row>
    <row r="217" spans="1:10" ht="37.5" x14ac:dyDescent="0.3">
      <c r="B217" s="28" t="s">
        <v>97</v>
      </c>
      <c r="C217" s="28"/>
      <c r="D217" s="29">
        <f>SUM(D210:D216)</f>
        <v>710</v>
      </c>
      <c r="E217" s="12">
        <f>SUM(E210:E216)</f>
        <v>21.36</v>
      </c>
      <c r="F217" s="12">
        <f>SUM(F210:F216)</f>
        <v>24.299999999999997</v>
      </c>
      <c r="G217" s="12">
        <f>SUM(G210:G216)</f>
        <v>100.22000000000001</v>
      </c>
      <c r="H217" s="12">
        <f>SUM(H210:H216)</f>
        <v>704.6</v>
      </c>
      <c r="I217" s="7"/>
    </row>
    <row r="218" spans="1:10" ht="56.25" x14ac:dyDescent="0.3">
      <c r="B218" s="25" t="s">
        <v>20</v>
      </c>
      <c r="C218" s="47" t="s">
        <v>142</v>
      </c>
      <c r="D218" s="56">
        <v>150</v>
      </c>
      <c r="E218" s="57">
        <v>13.27</v>
      </c>
      <c r="F218" s="58">
        <v>23.75</v>
      </c>
      <c r="G218" s="57">
        <v>2.65</v>
      </c>
      <c r="H218" s="57">
        <v>277.05</v>
      </c>
      <c r="I218" s="57" t="s">
        <v>112</v>
      </c>
    </row>
    <row r="219" spans="1:10" x14ac:dyDescent="0.3">
      <c r="B219" s="25"/>
      <c r="C219" s="25" t="s">
        <v>10</v>
      </c>
      <c r="D219" s="30">
        <v>200</v>
      </c>
      <c r="E219" s="22">
        <v>7.0000000000000007E-2</v>
      </c>
      <c r="F219" s="22">
        <v>0.04</v>
      </c>
      <c r="G219" s="22">
        <v>11.1</v>
      </c>
      <c r="H219" s="22">
        <v>44.4</v>
      </c>
      <c r="I219" s="7" t="s">
        <v>42</v>
      </c>
    </row>
    <row r="220" spans="1:10" x14ac:dyDescent="0.3">
      <c r="B220" s="25"/>
      <c r="C220" s="25" t="s">
        <v>55</v>
      </c>
      <c r="D220" s="26">
        <v>100</v>
      </c>
      <c r="E220" s="13">
        <v>0.4</v>
      </c>
      <c r="F220" s="13">
        <v>0.4</v>
      </c>
      <c r="G220" s="13">
        <v>0.4</v>
      </c>
      <c r="H220" s="13">
        <v>44</v>
      </c>
      <c r="I220" s="7" t="s">
        <v>38</v>
      </c>
    </row>
    <row r="221" spans="1:10" ht="33.75" customHeight="1" x14ac:dyDescent="0.3">
      <c r="B221" s="25"/>
      <c r="C221" s="25" t="s">
        <v>59</v>
      </c>
      <c r="D221" s="30">
        <v>25</v>
      </c>
      <c r="E221" s="7">
        <v>2</v>
      </c>
      <c r="F221" s="7">
        <v>0.42</v>
      </c>
      <c r="G221" s="7">
        <v>15.75</v>
      </c>
      <c r="H221" s="7">
        <v>78</v>
      </c>
      <c r="I221" s="7" t="s">
        <v>12</v>
      </c>
    </row>
    <row r="222" spans="1:10" ht="75" x14ac:dyDescent="0.3">
      <c r="B222" s="28" t="s">
        <v>95</v>
      </c>
      <c r="C222" s="28"/>
      <c r="D222" s="29">
        <f>SUM(D218:D221)</f>
        <v>475</v>
      </c>
      <c r="E222" s="12">
        <f>SUM(E218:E221)</f>
        <v>15.74</v>
      </c>
      <c r="F222" s="12">
        <f>SUM(F218:F221)</f>
        <v>24.61</v>
      </c>
      <c r="G222" s="12">
        <f>SUM(G218:G221)</f>
        <v>29.9</v>
      </c>
      <c r="H222" s="12">
        <f>SUM(H218:H221)</f>
        <v>443.45</v>
      </c>
      <c r="I222" s="7"/>
    </row>
    <row r="223" spans="1:10" x14ac:dyDescent="0.3">
      <c r="B223" s="25"/>
      <c r="C223" s="28" t="s">
        <v>21</v>
      </c>
      <c r="D223" s="29">
        <f>D206+D209+D217+D222</f>
        <v>1685</v>
      </c>
      <c r="E223" s="29">
        <f>E206+E209+E217+E222</f>
        <v>48.03</v>
      </c>
      <c r="F223" s="29">
        <f>F206+F209+F217+F222</f>
        <v>64.38</v>
      </c>
      <c r="G223" s="29">
        <f>G206+G209+G217+G222</f>
        <v>188.63000000000002</v>
      </c>
      <c r="H223" s="29">
        <f>H206+H209+H217+H222</f>
        <v>1565.26</v>
      </c>
      <c r="I223" s="7"/>
    </row>
    <row r="224" spans="1:10" x14ac:dyDescent="0.3">
      <c r="B224" s="25"/>
      <c r="C224" s="25"/>
      <c r="D224" s="26"/>
      <c r="E224" s="13"/>
      <c r="F224" s="13"/>
      <c r="G224" s="13"/>
      <c r="H224" s="80">
        <f>(H223*100)/1800</f>
        <v>86.958888888888893</v>
      </c>
      <c r="I224" s="30"/>
      <c r="J224" s="1" t="s">
        <v>84</v>
      </c>
    </row>
    <row r="225" spans="2:9" x14ac:dyDescent="0.3">
      <c r="B225" s="25"/>
      <c r="C225" s="25"/>
      <c r="D225" s="26"/>
      <c r="E225" s="13"/>
      <c r="F225" s="13"/>
      <c r="G225" s="13"/>
      <c r="H225" s="13"/>
      <c r="I225" s="7"/>
    </row>
    <row r="226" spans="2:9" x14ac:dyDescent="0.3">
      <c r="B226" s="109" t="s">
        <v>0</v>
      </c>
      <c r="C226" s="111" t="s">
        <v>1</v>
      </c>
      <c r="D226" s="111" t="s">
        <v>2</v>
      </c>
      <c r="E226" s="112" t="s">
        <v>3</v>
      </c>
      <c r="F226" s="112"/>
      <c r="G226" s="112"/>
      <c r="H226" s="111" t="s">
        <v>4</v>
      </c>
      <c r="I226" s="111" t="s">
        <v>5</v>
      </c>
    </row>
    <row r="227" spans="2:9" x14ac:dyDescent="0.3">
      <c r="B227" s="109"/>
      <c r="C227" s="111"/>
      <c r="D227" s="111"/>
      <c r="E227" s="77" t="s">
        <v>6</v>
      </c>
      <c r="F227" s="77" t="s">
        <v>7</v>
      </c>
      <c r="G227" s="77" t="s">
        <v>8</v>
      </c>
      <c r="H227" s="111"/>
      <c r="I227" s="111"/>
    </row>
    <row r="228" spans="2:9" x14ac:dyDescent="0.3">
      <c r="B228" s="25"/>
      <c r="C228" s="30"/>
      <c r="D228" s="30"/>
      <c r="E228" s="7"/>
      <c r="F228" s="7"/>
      <c r="G228" s="7"/>
      <c r="H228" s="7"/>
      <c r="I228" s="7"/>
    </row>
    <row r="229" spans="2:9" x14ac:dyDescent="0.3">
      <c r="B229" s="25" t="s">
        <v>56</v>
      </c>
      <c r="C229" s="30"/>
      <c r="D229" s="30"/>
      <c r="E229" s="7"/>
      <c r="F229" s="7"/>
      <c r="G229" s="7"/>
      <c r="H229" s="7"/>
      <c r="I229" s="7"/>
    </row>
    <row r="230" spans="2:9" ht="50.25" customHeight="1" x14ac:dyDescent="0.3">
      <c r="B230" s="25" t="s">
        <v>9</v>
      </c>
      <c r="C230" s="18" t="s">
        <v>225</v>
      </c>
      <c r="D230" s="19">
        <v>155</v>
      </c>
      <c r="E230" s="22">
        <v>2.4</v>
      </c>
      <c r="F230" s="22">
        <v>3.82</v>
      </c>
      <c r="G230" s="22">
        <v>16.100000000000001</v>
      </c>
      <c r="H230" s="22">
        <v>108</v>
      </c>
      <c r="I230" s="13" t="s">
        <v>218</v>
      </c>
    </row>
    <row r="231" spans="2:9" ht="37.5" x14ac:dyDescent="0.3">
      <c r="B231" s="25"/>
      <c r="C231" s="45" t="s">
        <v>172</v>
      </c>
      <c r="D231" s="30">
        <v>30</v>
      </c>
      <c r="E231" s="35">
        <v>3.36</v>
      </c>
      <c r="F231" s="35">
        <v>1.29</v>
      </c>
      <c r="G231" s="35">
        <v>19.739999999999998</v>
      </c>
      <c r="H231" s="88">
        <v>104.1</v>
      </c>
      <c r="I231" s="35" t="s">
        <v>100</v>
      </c>
    </row>
    <row r="232" spans="2:9" x14ac:dyDescent="0.3">
      <c r="B232" s="25"/>
      <c r="C232" s="45" t="s">
        <v>25</v>
      </c>
      <c r="D232" s="30">
        <v>10</v>
      </c>
      <c r="E232" s="7">
        <v>2.63</v>
      </c>
      <c r="F232" s="8">
        <v>2.66</v>
      </c>
      <c r="G232" s="7">
        <v>0</v>
      </c>
      <c r="H232" s="7">
        <v>34</v>
      </c>
      <c r="I232" s="7" t="s">
        <v>101</v>
      </c>
    </row>
    <row r="233" spans="2:9" ht="75" x14ac:dyDescent="0.3">
      <c r="B233" s="25"/>
      <c r="C233" s="5" t="s">
        <v>236</v>
      </c>
      <c r="D233" s="26">
        <v>180</v>
      </c>
      <c r="E233" s="13">
        <v>3.51</v>
      </c>
      <c r="F233" s="13">
        <v>2.79</v>
      </c>
      <c r="G233" s="13">
        <v>22.6</v>
      </c>
      <c r="H233" s="13">
        <v>130.5</v>
      </c>
      <c r="I233" s="7" t="s">
        <v>33</v>
      </c>
    </row>
    <row r="234" spans="2:9" ht="37.5" x14ac:dyDescent="0.3">
      <c r="B234" s="28" t="s">
        <v>65</v>
      </c>
      <c r="C234" s="28"/>
      <c r="D234" s="29">
        <f>SUM(D230:D233)</f>
        <v>375</v>
      </c>
      <c r="E234" s="12">
        <f>SUM(E230:E233)</f>
        <v>11.9</v>
      </c>
      <c r="F234" s="12">
        <f>SUM(F230:F233)</f>
        <v>10.559999999999999</v>
      </c>
      <c r="G234" s="12">
        <f>SUM(G230:G233)</f>
        <v>58.440000000000005</v>
      </c>
      <c r="H234" s="12">
        <f>SUM(H230:H233)</f>
        <v>376.6</v>
      </c>
      <c r="I234" s="7"/>
    </row>
    <row r="235" spans="2:9" ht="56.25" x14ac:dyDescent="0.3">
      <c r="B235" s="25" t="s">
        <v>14</v>
      </c>
      <c r="C235" s="45" t="s">
        <v>69</v>
      </c>
      <c r="D235" s="26">
        <v>150</v>
      </c>
      <c r="E235" s="13">
        <v>0</v>
      </c>
      <c r="F235" s="13">
        <v>0</v>
      </c>
      <c r="G235" s="13">
        <v>15</v>
      </c>
      <c r="H235" s="13">
        <v>57</v>
      </c>
      <c r="I235" s="13" t="s">
        <v>70</v>
      </c>
    </row>
    <row r="236" spans="2:9" ht="56.25" x14ac:dyDescent="0.3">
      <c r="B236" s="28" t="s">
        <v>96</v>
      </c>
      <c r="C236" s="28"/>
      <c r="D236" s="29">
        <f>SUM(D235)</f>
        <v>150</v>
      </c>
      <c r="E236" s="12">
        <f>SUM(E235)</f>
        <v>0</v>
      </c>
      <c r="F236" s="12">
        <f>SUM(F235)</f>
        <v>0</v>
      </c>
      <c r="G236" s="12">
        <f>SUM(G235)</f>
        <v>15</v>
      </c>
      <c r="H236" s="12">
        <f>H235</f>
        <v>57</v>
      </c>
      <c r="I236" s="13"/>
    </row>
    <row r="237" spans="2:9" s="32" customFormat="1" ht="56.25" x14ac:dyDescent="0.3">
      <c r="B237" s="54" t="s">
        <v>16</v>
      </c>
      <c r="C237" s="63" t="s">
        <v>235</v>
      </c>
      <c r="D237" s="64">
        <v>50</v>
      </c>
      <c r="E237" s="33">
        <v>0.4</v>
      </c>
      <c r="F237" s="31">
        <v>0.05</v>
      </c>
      <c r="G237" s="33">
        <v>1.65</v>
      </c>
      <c r="H237" s="33">
        <v>7</v>
      </c>
      <c r="I237" s="33" t="s">
        <v>159</v>
      </c>
    </row>
    <row r="238" spans="2:9" s="32" customFormat="1" ht="93.75" x14ac:dyDescent="0.3">
      <c r="B238" s="54"/>
      <c r="C238" s="69" t="s">
        <v>191</v>
      </c>
      <c r="D238" s="65">
        <v>200</v>
      </c>
      <c r="E238" s="66">
        <v>1.68</v>
      </c>
      <c r="F238" s="66">
        <v>4.4800000000000004</v>
      </c>
      <c r="G238" s="66">
        <v>5.84</v>
      </c>
      <c r="H238" s="66">
        <v>70.400000000000006</v>
      </c>
      <c r="I238" s="66" t="s">
        <v>122</v>
      </c>
    </row>
    <row r="239" spans="2:9" ht="56.25" x14ac:dyDescent="0.3">
      <c r="B239" s="25"/>
      <c r="C239" s="25" t="s">
        <v>201</v>
      </c>
      <c r="D239" s="26">
        <v>85</v>
      </c>
      <c r="E239" s="13">
        <v>8.15</v>
      </c>
      <c r="F239" s="13">
        <v>7</v>
      </c>
      <c r="G239" s="13">
        <v>9.15</v>
      </c>
      <c r="H239" s="13">
        <v>132.5</v>
      </c>
      <c r="I239" s="7" t="s">
        <v>202</v>
      </c>
    </row>
    <row r="240" spans="2:9" x14ac:dyDescent="0.3">
      <c r="B240" s="25"/>
      <c r="C240" s="45" t="s">
        <v>40</v>
      </c>
      <c r="D240" s="26">
        <v>150</v>
      </c>
      <c r="E240" s="13">
        <v>3.05</v>
      </c>
      <c r="F240" s="13">
        <v>4.8</v>
      </c>
      <c r="G240" s="13">
        <v>20.43</v>
      </c>
      <c r="H240" s="13">
        <v>137.25</v>
      </c>
      <c r="I240" s="13" t="s">
        <v>73</v>
      </c>
    </row>
    <row r="241" spans="2:10" ht="37.5" x14ac:dyDescent="0.3">
      <c r="B241" s="25"/>
      <c r="C241" s="45" t="s">
        <v>19</v>
      </c>
      <c r="D241" s="26">
        <v>180</v>
      </c>
      <c r="E241" s="13">
        <v>0.4</v>
      </c>
      <c r="F241" s="13">
        <v>1.7999999999999999E-2</v>
      </c>
      <c r="G241" s="13">
        <v>25</v>
      </c>
      <c r="H241" s="13">
        <v>101.7</v>
      </c>
      <c r="I241" s="13" t="s">
        <v>27</v>
      </c>
    </row>
    <row r="242" spans="2:10" ht="33.75" customHeight="1" x14ac:dyDescent="0.3">
      <c r="B242" s="25"/>
      <c r="C242" s="25" t="s">
        <v>59</v>
      </c>
      <c r="D242" s="30">
        <v>25</v>
      </c>
      <c r="E242" s="7">
        <v>2</v>
      </c>
      <c r="F242" s="7">
        <v>0.42</v>
      </c>
      <c r="G242" s="7">
        <v>15.75</v>
      </c>
      <c r="H242" s="7">
        <v>78</v>
      </c>
      <c r="I242" s="7" t="s">
        <v>12</v>
      </c>
    </row>
    <row r="243" spans="2:10" ht="37.5" x14ac:dyDescent="0.3">
      <c r="B243" s="25"/>
      <c r="C243" s="45" t="s">
        <v>60</v>
      </c>
      <c r="D243" s="26">
        <v>30</v>
      </c>
      <c r="E243" s="13">
        <v>3.3</v>
      </c>
      <c r="F243" s="13">
        <v>0.54</v>
      </c>
      <c r="G243" s="13">
        <v>19.2</v>
      </c>
      <c r="H243" s="13">
        <v>95.1</v>
      </c>
      <c r="I243" s="13" t="s">
        <v>12</v>
      </c>
    </row>
    <row r="244" spans="2:10" ht="37.5" x14ac:dyDescent="0.3">
      <c r="B244" s="28" t="s">
        <v>67</v>
      </c>
      <c r="C244" s="28"/>
      <c r="D244" s="29">
        <f>SUM(D237:D243)</f>
        <v>720</v>
      </c>
      <c r="E244" s="12">
        <f>SUM(E237:E243)</f>
        <v>18.98</v>
      </c>
      <c r="F244" s="12">
        <f>SUM(F237:F243)</f>
        <v>17.308000000000003</v>
      </c>
      <c r="G244" s="12">
        <f>SUM(G237:G243)</f>
        <v>97.02</v>
      </c>
      <c r="H244" s="12">
        <f>SUM(H237:H243)</f>
        <v>621.94999999999993</v>
      </c>
      <c r="I244" s="7"/>
    </row>
    <row r="245" spans="2:10" ht="56.25" x14ac:dyDescent="0.3">
      <c r="B245" s="25" t="s">
        <v>20</v>
      </c>
      <c r="C245" s="25" t="s">
        <v>151</v>
      </c>
      <c r="D245" s="26">
        <v>154</v>
      </c>
      <c r="E245" s="13">
        <v>3.8</v>
      </c>
      <c r="F245" s="13">
        <v>5.9</v>
      </c>
      <c r="G245" s="13">
        <v>23.7</v>
      </c>
      <c r="H245" s="13">
        <v>164</v>
      </c>
      <c r="I245" s="13" t="s">
        <v>129</v>
      </c>
    </row>
    <row r="246" spans="2:10" ht="37.5" x14ac:dyDescent="0.3">
      <c r="B246" s="25"/>
      <c r="C246" s="25" t="s">
        <v>28</v>
      </c>
      <c r="D246" s="26">
        <v>50</v>
      </c>
      <c r="E246" s="13">
        <v>3.21</v>
      </c>
      <c r="F246" s="13">
        <v>2.12</v>
      </c>
      <c r="G246" s="13">
        <v>31.5</v>
      </c>
      <c r="H246" s="13">
        <v>158.6</v>
      </c>
      <c r="I246" s="13" t="s">
        <v>29</v>
      </c>
    </row>
    <row r="247" spans="2:10" x14ac:dyDescent="0.3">
      <c r="B247" s="25"/>
      <c r="C247" s="25" t="s">
        <v>10</v>
      </c>
      <c r="D247" s="30">
        <v>200</v>
      </c>
      <c r="E247" s="22">
        <v>7.0000000000000007E-2</v>
      </c>
      <c r="F247" s="22">
        <v>0.04</v>
      </c>
      <c r="G247" s="22">
        <v>11.1</v>
      </c>
      <c r="H247" s="22">
        <v>44.4</v>
      </c>
      <c r="I247" s="7" t="s">
        <v>42</v>
      </c>
    </row>
    <row r="248" spans="2:10" ht="33.75" customHeight="1" x14ac:dyDescent="0.3">
      <c r="B248" s="25"/>
      <c r="C248" s="25" t="s">
        <v>59</v>
      </c>
      <c r="D248" s="30">
        <v>25</v>
      </c>
      <c r="E248" s="7">
        <v>2</v>
      </c>
      <c r="F248" s="7">
        <v>0.42</v>
      </c>
      <c r="G248" s="7">
        <v>15.75</v>
      </c>
      <c r="H248" s="7">
        <v>78</v>
      </c>
      <c r="I248" s="7" t="s">
        <v>12</v>
      </c>
    </row>
    <row r="249" spans="2:10" ht="75" x14ac:dyDescent="0.3">
      <c r="B249" s="28" t="s">
        <v>95</v>
      </c>
      <c r="C249" s="28"/>
      <c r="D249" s="29">
        <f>SUM(D245:D248)</f>
        <v>429</v>
      </c>
      <c r="E249" s="12">
        <f>SUM(E245:E248)</f>
        <v>9.08</v>
      </c>
      <c r="F249" s="12">
        <f>SUM(F245:F248)</f>
        <v>8.4799999999999986</v>
      </c>
      <c r="G249" s="12">
        <f>SUM(G245:G248)</f>
        <v>82.05</v>
      </c>
      <c r="H249" s="12">
        <f>SUM(H245:H248)</f>
        <v>445</v>
      </c>
      <c r="I249" s="7"/>
    </row>
    <row r="250" spans="2:10" x14ac:dyDescent="0.3">
      <c r="B250" s="25"/>
      <c r="C250" s="28" t="s">
        <v>21</v>
      </c>
      <c r="D250" s="50">
        <f>D249+D244+D236+D233</f>
        <v>1479</v>
      </c>
      <c r="E250" s="51">
        <f>E249+E244+E236+E233</f>
        <v>31.57</v>
      </c>
      <c r="F250" s="51">
        <f>F249+F244+F236+F233</f>
        <v>28.578000000000003</v>
      </c>
      <c r="G250" s="51">
        <f>G249+G244+G236+G233</f>
        <v>216.67</v>
      </c>
      <c r="H250" s="51">
        <f>H234+H236+H244+H249</f>
        <v>1500.55</v>
      </c>
      <c r="I250" s="7"/>
    </row>
    <row r="251" spans="2:10" x14ac:dyDescent="0.3">
      <c r="B251" s="45"/>
      <c r="C251" s="21"/>
      <c r="D251" s="21"/>
      <c r="E251" s="52"/>
      <c r="F251" s="52"/>
      <c r="G251" s="52"/>
      <c r="H251" s="53">
        <f>(H250*100)/1800</f>
        <v>83.363888888888894</v>
      </c>
      <c r="I251" s="52" t="s">
        <v>84</v>
      </c>
    </row>
    <row r="252" spans="2:10" x14ac:dyDescent="0.3">
      <c r="B252" s="45"/>
      <c r="C252" s="21"/>
      <c r="D252" s="21"/>
      <c r="E252" s="52"/>
      <c r="F252" s="52"/>
      <c r="G252" s="52"/>
      <c r="H252" s="52"/>
      <c r="I252" s="52"/>
    </row>
    <row r="253" spans="2:10" x14ac:dyDescent="0.3">
      <c r="B253" s="94" t="s">
        <v>0</v>
      </c>
      <c r="C253" s="95" t="s">
        <v>1</v>
      </c>
      <c r="D253" s="94" t="s">
        <v>2</v>
      </c>
      <c r="E253" s="96" t="s">
        <v>3</v>
      </c>
      <c r="F253" s="96"/>
      <c r="G253" s="96"/>
      <c r="H253" s="94" t="s">
        <v>4</v>
      </c>
      <c r="I253" s="94" t="s">
        <v>5</v>
      </c>
    </row>
    <row r="254" spans="2:10" ht="32.25" customHeight="1" x14ac:dyDescent="0.3">
      <c r="B254" s="94"/>
      <c r="C254" s="95"/>
      <c r="D254" s="94"/>
      <c r="E254" s="86" t="s">
        <v>6</v>
      </c>
      <c r="F254" s="86" t="s">
        <v>7</v>
      </c>
      <c r="G254" s="86" t="s">
        <v>8</v>
      </c>
      <c r="H254" s="94"/>
      <c r="I254" s="94"/>
    </row>
    <row r="255" spans="2:10" x14ac:dyDescent="0.3">
      <c r="B255" s="28" t="s">
        <v>57</v>
      </c>
      <c r="C255" s="28"/>
      <c r="D255" s="50"/>
      <c r="E255" s="51"/>
      <c r="F255" s="51"/>
      <c r="G255" s="51"/>
      <c r="H255" s="51"/>
      <c r="I255" s="51"/>
    </row>
    <row r="256" spans="2:10" ht="37.5" x14ac:dyDescent="0.3">
      <c r="B256" s="25"/>
      <c r="C256" s="45" t="s">
        <v>217</v>
      </c>
      <c r="D256" s="26">
        <v>180</v>
      </c>
      <c r="E256" s="13">
        <v>5.41</v>
      </c>
      <c r="F256" s="13">
        <v>7.05</v>
      </c>
      <c r="G256" s="13">
        <v>28.44</v>
      </c>
      <c r="H256" s="13">
        <v>203.64</v>
      </c>
      <c r="I256" s="13" t="s">
        <v>178</v>
      </c>
      <c r="J256" s="40"/>
    </row>
    <row r="257" spans="2:12" ht="37.5" x14ac:dyDescent="0.3">
      <c r="B257" s="25"/>
      <c r="C257" s="45" t="s">
        <v>164</v>
      </c>
      <c r="D257" s="30">
        <v>35</v>
      </c>
      <c r="E257" s="23">
        <v>2.14</v>
      </c>
      <c r="F257" s="23">
        <v>6.6</v>
      </c>
      <c r="G257" s="23">
        <v>12.79</v>
      </c>
      <c r="H257" s="23">
        <v>119</v>
      </c>
      <c r="I257" s="23" t="s">
        <v>165</v>
      </c>
    </row>
    <row r="258" spans="2:12" x14ac:dyDescent="0.3">
      <c r="B258" s="25"/>
      <c r="C258" s="25" t="s">
        <v>10</v>
      </c>
      <c r="D258" s="30">
        <v>200</v>
      </c>
      <c r="E258" s="22">
        <v>7.0000000000000007E-2</v>
      </c>
      <c r="F258" s="22">
        <v>0.04</v>
      </c>
      <c r="G258" s="22">
        <v>11.1</v>
      </c>
      <c r="H258" s="22">
        <v>44.4</v>
      </c>
      <c r="I258" s="7" t="s">
        <v>42</v>
      </c>
    </row>
    <row r="259" spans="2:12" ht="37.5" x14ac:dyDescent="0.3">
      <c r="B259" s="28" t="s">
        <v>65</v>
      </c>
      <c r="C259" s="28"/>
      <c r="D259" s="29">
        <f>SUM(D256:D258)</f>
        <v>415</v>
      </c>
      <c r="E259" s="12">
        <f>SUM(E256:E258)</f>
        <v>7.620000000000001</v>
      </c>
      <c r="F259" s="12">
        <f>SUM(F256:F258)</f>
        <v>13.689999999999998</v>
      </c>
      <c r="G259" s="12">
        <f>SUM(G256:G258)</f>
        <v>52.330000000000005</v>
      </c>
      <c r="H259" s="12">
        <f>SUM(H256:H258)</f>
        <v>367.03999999999996</v>
      </c>
      <c r="I259" s="7"/>
    </row>
    <row r="260" spans="2:12" ht="37.5" x14ac:dyDescent="0.3">
      <c r="B260" s="25" t="s">
        <v>14</v>
      </c>
      <c r="C260" s="45" t="s">
        <v>10</v>
      </c>
      <c r="D260" s="30">
        <v>150</v>
      </c>
      <c r="E260" s="22">
        <v>0.05</v>
      </c>
      <c r="F260" s="22">
        <v>0.03</v>
      </c>
      <c r="G260" s="22">
        <v>8.32</v>
      </c>
      <c r="H260" s="22">
        <v>33.299999999999997</v>
      </c>
      <c r="I260" s="7" t="s">
        <v>42</v>
      </c>
      <c r="L260" s="1" t="s">
        <v>30</v>
      </c>
    </row>
    <row r="261" spans="2:12" ht="37.5" x14ac:dyDescent="0.3">
      <c r="B261" s="25"/>
      <c r="C261" s="45" t="s">
        <v>237</v>
      </c>
      <c r="D261" s="90">
        <v>20</v>
      </c>
      <c r="E261" s="91">
        <v>1.18</v>
      </c>
      <c r="F261" s="91">
        <v>1.3</v>
      </c>
      <c r="G261" s="91">
        <v>14.1</v>
      </c>
      <c r="H261" s="91">
        <v>70.599999999999994</v>
      </c>
      <c r="I261" s="7"/>
    </row>
    <row r="262" spans="2:12" ht="56.25" x14ac:dyDescent="0.3">
      <c r="B262" s="28" t="s">
        <v>66</v>
      </c>
      <c r="C262" s="28"/>
      <c r="D262" s="29">
        <f>D260+D261</f>
        <v>170</v>
      </c>
      <c r="E262" s="29">
        <f t="shared" ref="E262:G262" si="7">E260+E261</f>
        <v>1.23</v>
      </c>
      <c r="F262" s="29">
        <f t="shared" si="7"/>
        <v>1.33</v>
      </c>
      <c r="G262" s="29">
        <f t="shared" si="7"/>
        <v>22.42</v>
      </c>
      <c r="H262" s="12">
        <f>H260+H261</f>
        <v>103.89999999999999</v>
      </c>
      <c r="I262" s="7"/>
    </row>
    <row r="263" spans="2:12" ht="37.5" x14ac:dyDescent="0.3">
      <c r="B263" s="25" t="s">
        <v>16</v>
      </c>
      <c r="C263" s="25" t="s">
        <v>90</v>
      </c>
      <c r="D263" s="26">
        <v>50</v>
      </c>
      <c r="E263" s="13">
        <v>0.98</v>
      </c>
      <c r="F263" s="13">
        <v>2.62</v>
      </c>
      <c r="G263" s="13">
        <v>4.8899999999999997</v>
      </c>
      <c r="H263" s="13">
        <v>47.1</v>
      </c>
      <c r="I263" s="7" t="s">
        <v>89</v>
      </c>
    </row>
    <row r="264" spans="2:12" ht="56.25" x14ac:dyDescent="0.3">
      <c r="B264" s="25"/>
      <c r="C264" s="89" t="s">
        <v>192</v>
      </c>
      <c r="D264" s="19">
        <v>200</v>
      </c>
      <c r="E264" s="19">
        <v>1.84</v>
      </c>
      <c r="F264" s="19">
        <v>4.43</v>
      </c>
      <c r="G264" s="19">
        <v>12</v>
      </c>
      <c r="H264" s="19">
        <v>95.14</v>
      </c>
      <c r="I264" s="19" t="s">
        <v>88</v>
      </c>
      <c r="J264" s="37"/>
    </row>
    <row r="265" spans="2:12" ht="20.25" x14ac:dyDescent="0.3">
      <c r="B265" s="25"/>
      <c r="C265" s="70" t="s">
        <v>211</v>
      </c>
      <c r="D265" s="71">
        <v>60</v>
      </c>
      <c r="E265" s="72">
        <v>11.66</v>
      </c>
      <c r="F265" s="72">
        <v>2.75</v>
      </c>
      <c r="G265" s="72">
        <v>9.98</v>
      </c>
      <c r="H265" s="72">
        <v>111</v>
      </c>
      <c r="I265" s="73" t="s">
        <v>212</v>
      </c>
    </row>
    <row r="266" spans="2:12" ht="20.25" x14ac:dyDescent="0.3">
      <c r="B266" s="25"/>
      <c r="C266" s="70" t="s">
        <v>213</v>
      </c>
      <c r="D266" s="71">
        <v>20</v>
      </c>
      <c r="E266" s="72">
        <v>0.23</v>
      </c>
      <c r="F266" s="72">
        <v>0.84</v>
      </c>
      <c r="G266" s="72">
        <v>1.6</v>
      </c>
      <c r="H266" s="72">
        <v>14.9</v>
      </c>
      <c r="I266" s="73" t="s">
        <v>214</v>
      </c>
    </row>
    <row r="267" spans="2:12" ht="37.5" x14ac:dyDescent="0.3">
      <c r="B267" s="25"/>
      <c r="C267" s="25" t="s">
        <v>17</v>
      </c>
      <c r="D267" s="26">
        <v>130</v>
      </c>
      <c r="E267" s="13">
        <v>4.8</v>
      </c>
      <c r="F267" s="13">
        <v>3.9</v>
      </c>
      <c r="G267" s="13">
        <v>22.9</v>
      </c>
      <c r="H267" s="13">
        <v>145.9</v>
      </c>
      <c r="I267" s="7" t="s">
        <v>18</v>
      </c>
    </row>
    <row r="268" spans="2:12" x14ac:dyDescent="0.3">
      <c r="B268" s="25"/>
      <c r="C268" s="45" t="s">
        <v>41</v>
      </c>
      <c r="D268" s="30">
        <v>180</v>
      </c>
      <c r="E268" s="7">
        <v>0</v>
      </c>
      <c r="F268" s="7">
        <v>0</v>
      </c>
      <c r="G268" s="7">
        <v>21.15</v>
      </c>
      <c r="H268" s="7">
        <v>80.099999999999994</v>
      </c>
      <c r="I268" s="7" t="s">
        <v>68</v>
      </c>
    </row>
    <row r="269" spans="2:12" ht="33.75" customHeight="1" x14ac:dyDescent="0.3">
      <c r="B269" s="25"/>
      <c r="C269" s="25" t="s">
        <v>59</v>
      </c>
      <c r="D269" s="30">
        <v>25</v>
      </c>
      <c r="E269" s="7">
        <v>2</v>
      </c>
      <c r="F269" s="7">
        <v>0.42</v>
      </c>
      <c r="G269" s="7">
        <v>15.75</v>
      </c>
      <c r="H269" s="7">
        <v>78</v>
      </c>
      <c r="I269" s="7" t="s">
        <v>12</v>
      </c>
    </row>
    <row r="270" spans="2:12" ht="37.5" x14ac:dyDescent="0.3">
      <c r="B270" s="25"/>
      <c r="C270" s="45" t="s">
        <v>60</v>
      </c>
      <c r="D270" s="26">
        <v>30</v>
      </c>
      <c r="E270" s="13">
        <v>3.3</v>
      </c>
      <c r="F270" s="13">
        <v>0.54</v>
      </c>
      <c r="G270" s="13">
        <v>19.2</v>
      </c>
      <c r="H270" s="13">
        <v>95.1</v>
      </c>
      <c r="I270" s="13" t="s">
        <v>12</v>
      </c>
    </row>
    <row r="271" spans="2:12" ht="37.5" x14ac:dyDescent="0.3">
      <c r="B271" s="28" t="s">
        <v>67</v>
      </c>
      <c r="C271" s="28"/>
      <c r="D271" s="29">
        <f>SUM(D263:D270)</f>
        <v>695</v>
      </c>
      <c r="E271" s="12">
        <f>SUM(E263:E270)</f>
        <v>24.810000000000002</v>
      </c>
      <c r="F271" s="12">
        <f>SUM(F263:F270)</f>
        <v>15.5</v>
      </c>
      <c r="G271" s="12">
        <f>SUM(G263:G270)</f>
        <v>107.47000000000001</v>
      </c>
      <c r="H271" s="12">
        <f>SUM(H263:H270)</f>
        <v>667.24</v>
      </c>
      <c r="I271" s="44"/>
    </row>
    <row r="272" spans="2:12" ht="56.25" x14ac:dyDescent="0.3">
      <c r="B272" s="25" t="s">
        <v>20</v>
      </c>
      <c r="C272" s="45"/>
      <c r="D272" s="26"/>
      <c r="E272" s="13"/>
      <c r="F272" s="13"/>
      <c r="G272" s="13"/>
      <c r="H272" s="13"/>
      <c r="I272" s="13"/>
    </row>
    <row r="273" spans="2:9" ht="75" x14ac:dyDescent="0.3">
      <c r="B273" s="25"/>
      <c r="C273" s="25" t="s">
        <v>215</v>
      </c>
      <c r="D273" s="26">
        <v>165</v>
      </c>
      <c r="E273" s="13">
        <v>12.13</v>
      </c>
      <c r="F273" s="13">
        <v>9.5</v>
      </c>
      <c r="G273" s="13">
        <v>25.7</v>
      </c>
      <c r="H273" s="13">
        <v>237</v>
      </c>
      <c r="I273" s="7" t="s">
        <v>203</v>
      </c>
    </row>
    <row r="274" spans="2:9" x14ac:dyDescent="0.3">
      <c r="B274" s="25"/>
      <c r="C274" s="25" t="s">
        <v>10</v>
      </c>
      <c r="D274" s="30">
        <v>200</v>
      </c>
      <c r="E274" s="22">
        <v>7.0000000000000007E-2</v>
      </c>
      <c r="F274" s="22">
        <v>0.04</v>
      </c>
      <c r="G274" s="22">
        <v>11.1</v>
      </c>
      <c r="H274" s="22">
        <v>44.4</v>
      </c>
      <c r="I274" s="13" t="s">
        <v>42</v>
      </c>
    </row>
    <row r="275" spans="2:9" ht="33.75" customHeight="1" x14ac:dyDescent="0.3">
      <c r="B275" s="25"/>
      <c r="C275" s="25" t="s">
        <v>59</v>
      </c>
      <c r="D275" s="30">
        <v>25</v>
      </c>
      <c r="E275" s="7">
        <v>2</v>
      </c>
      <c r="F275" s="7">
        <v>0.42</v>
      </c>
      <c r="G275" s="7">
        <v>15.75</v>
      </c>
      <c r="H275" s="7">
        <v>78</v>
      </c>
      <c r="I275" s="7" t="s">
        <v>12</v>
      </c>
    </row>
    <row r="276" spans="2:9" ht="75" x14ac:dyDescent="0.3">
      <c r="B276" s="28" t="s">
        <v>95</v>
      </c>
      <c r="C276" s="28"/>
      <c r="D276" s="29">
        <f>SUM(D272:D275)</f>
        <v>390</v>
      </c>
      <c r="E276" s="12">
        <f>SUM(E272:E275)</f>
        <v>14.200000000000001</v>
      </c>
      <c r="F276" s="12">
        <f>SUM(F272:F275)</f>
        <v>9.9599999999999991</v>
      </c>
      <c r="G276" s="12">
        <f>SUM(G272:G275)</f>
        <v>52.55</v>
      </c>
      <c r="H276" s="12">
        <f>SUM(H272:H275)</f>
        <v>359.4</v>
      </c>
      <c r="I276" s="7"/>
    </row>
    <row r="277" spans="2:9" ht="19.5" thickBot="1" x14ac:dyDescent="0.35">
      <c r="B277" s="43"/>
      <c r="C277" s="3" t="s">
        <v>21</v>
      </c>
      <c r="D277" s="4">
        <f>D259+D262+D271+D276</f>
        <v>1670</v>
      </c>
      <c r="E277" s="4">
        <f>E259+E262+E271+E276</f>
        <v>47.860000000000007</v>
      </c>
      <c r="F277" s="4">
        <f>F259+F262+F271+F276</f>
        <v>40.479999999999997</v>
      </c>
      <c r="G277" s="4">
        <f>G259+G262+G271+G276</f>
        <v>234.77000000000004</v>
      </c>
      <c r="H277" s="4">
        <f>H259+H262+H271+H276</f>
        <v>1497.58</v>
      </c>
      <c r="I277" s="2"/>
    </row>
    <row r="278" spans="2:9" x14ac:dyDescent="0.3">
      <c r="H278" s="11">
        <f>(H277*100)/1800</f>
        <v>83.198888888888888</v>
      </c>
      <c r="I278" s="1" t="s">
        <v>84</v>
      </c>
    </row>
    <row r="279" spans="2:9" x14ac:dyDescent="0.3">
      <c r="E279" s="27">
        <f>(G37+G63+H90+H117+H145+H170+H198+H224+H251+H278)/10</f>
        <v>90.24933333333334</v>
      </c>
      <c r="F279" s="1" t="s">
        <v>91</v>
      </c>
    </row>
    <row r="280" spans="2:9" ht="234.75" customHeight="1" x14ac:dyDescent="0.3">
      <c r="B280" s="93" t="s">
        <v>181</v>
      </c>
      <c r="C280" s="93"/>
      <c r="D280" s="93"/>
      <c r="E280" s="93"/>
      <c r="F280" s="93"/>
      <c r="G280" s="93"/>
      <c r="H280" s="93"/>
      <c r="I280" s="93"/>
    </row>
  </sheetData>
  <mergeCells count="65">
    <mergeCell ref="I253:I254"/>
    <mergeCell ref="B226:B227"/>
    <mergeCell ref="C226:C227"/>
    <mergeCell ref="D226:D227"/>
    <mergeCell ref="E226:G226"/>
    <mergeCell ref="H226:H227"/>
    <mergeCell ref="I226:I227"/>
    <mergeCell ref="B253:B254"/>
    <mergeCell ref="C253:C254"/>
    <mergeCell ref="D253:D254"/>
    <mergeCell ref="E253:G253"/>
    <mergeCell ref="H253:H254"/>
    <mergeCell ref="I200:I201"/>
    <mergeCell ref="B173:B174"/>
    <mergeCell ref="C173:C174"/>
    <mergeCell ref="D173:D174"/>
    <mergeCell ref="E173:G173"/>
    <mergeCell ref="H173:H174"/>
    <mergeCell ref="I173:I174"/>
    <mergeCell ref="B200:B201"/>
    <mergeCell ref="C200:C201"/>
    <mergeCell ref="D200:D201"/>
    <mergeCell ref="E200:G200"/>
    <mergeCell ref="H200:H201"/>
    <mergeCell ref="I147:I148"/>
    <mergeCell ref="B120:B121"/>
    <mergeCell ref="C120:C121"/>
    <mergeCell ref="D120:D121"/>
    <mergeCell ref="E120:G120"/>
    <mergeCell ref="H120:H121"/>
    <mergeCell ref="I120:I121"/>
    <mergeCell ref="B147:B148"/>
    <mergeCell ref="C147:C148"/>
    <mergeCell ref="D147:D148"/>
    <mergeCell ref="E147:G147"/>
    <mergeCell ref="H147:H148"/>
    <mergeCell ref="H40:H41"/>
    <mergeCell ref="I92:I93"/>
    <mergeCell ref="B65:B66"/>
    <mergeCell ref="C65:C66"/>
    <mergeCell ref="D65:D66"/>
    <mergeCell ref="E65:G65"/>
    <mergeCell ref="H65:H66"/>
    <mergeCell ref="I65:I66"/>
    <mergeCell ref="B92:B93"/>
    <mergeCell ref="C92:C93"/>
    <mergeCell ref="D92:D93"/>
    <mergeCell ref="E92:G92"/>
    <mergeCell ref="H92:H93"/>
    <mergeCell ref="B280:I280"/>
    <mergeCell ref="I40:I41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40:B41"/>
    <mergeCell ref="C40:C41"/>
    <mergeCell ref="D40:D41"/>
    <mergeCell ref="E40:G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2022-01-21T19:20:55Z</cp:lastPrinted>
  <dcterms:created xsi:type="dcterms:W3CDTF">2021-09-25T04:50:47Z</dcterms:created>
  <dcterms:modified xsi:type="dcterms:W3CDTF">2025-09-26T05:03:25Z</dcterms:modified>
</cp:coreProperties>
</file>